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2.bin" ContentType="application/vnd.ms-office.activeX"/>
  <Override PartName="/xl/activeX/activeX1.bin" ContentType="application/vnd.ms-office.activeX"/>
  <Override PartName="/xl/activeX/activeX2.xml" ContentType="application/vnd.ms-office.activeX+xml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21075" windowHeight="12585" activeTab="1"/>
  </bookViews>
  <sheets>
    <sheet name="QuickBooks Export Tips" sheetId="2" r:id="rId1"/>
    <sheet name="Sheet1" sheetId="1" r:id="rId2"/>
  </sheets>
  <definedNames>
    <definedName name="_xlnm.Print_Area" localSheetId="1">'Sheet1'!$A$1:$O$365</definedName>
    <definedName name="QB_COLUMN_59200" localSheetId="1" hidden="1">'Sheet1'!$H$2</definedName>
    <definedName name="QB_COLUMN_63620" localSheetId="1" hidden="1">'Sheet1'!$L$2</definedName>
    <definedName name="QB_COLUMN_64430" localSheetId="1" hidden="1">'Sheet1'!$N$2</definedName>
    <definedName name="QB_COLUMN_76210" localSheetId="1" hidden="1">'Sheet1'!$J$2</definedName>
    <definedName name="QB_DATA_0" localSheetId="1" hidden="1">'Sheet1'!$6:$6,'Sheet1'!$7:$7,'Sheet1'!$8:$8,'Sheet1'!$9:$9,'Sheet1'!$12:$12,'Sheet1'!$13:$13,'Sheet1'!$14:$14,'Sheet1'!#REF!,'Sheet1'!$16:$16,'Sheet1'!$17:$17,'Sheet1'!$19:$19,'Sheet1'!$20:$20,'Sheet1'!$23:$23,'Sheet1'!$24:$24,'Sheet1'!$25:$25,'Sheet1'!$27:$27</definedName>
    <definedName name="QB_DATA_1" localSheetId="1" hidden="1">'Sheet1'!$29:$29,'Sheet1'!$30:$30,'Sheet1'!$31:$31,'Sheet1'!$32:$32,'Sheet1'!$33:$33,'Sheet1'!$36:$36,'Sheet1'!$37:$37,'Sheet1'!$40:$40,'Sheet1'!$41:$41,'Sheet1'!$44:$44,'Sheet1'!$45:$45,'Sheet1'!$46:$46,'Sheet1'!$48:$48,'Sheet1'!$50:$50,'Sheet1'!$51:$51,'Sheet1'!$52:$52</definedName>
    <definedName name="QB_DATA_10" localSheetId="1" hidden="1">'Sheet1'!$216:$216,'Sheet1'!$217:$217,'Sheet1'!$220:$220,'Sheet1'!$221:$221,'Sheet1'!$222:$222,'Sheet1'!$223:$223,'Sheet1'!$224:$224,'Sheet1'!$225:$225,'Sheet1'!$226:$226,'Sheet1'!$227:$227,'Sheet1'!$228:$228,'Sheet1'!$229:$229,'Sheet1'!$232:$232,'Sheet1'!$233:$233,'Sheet1'!$234:$234,'Sheet1'!$235:$235</definedName>
    <definedName name="QB_DATA_11" localSheetId="1" hidden="1">'Sheet1'!$236:$236,'Sheet1'!$237:$237,'Sheet1'!$238:$238,'Sheet1'!$239:$239,'Sheet1'!$242:$242,'Sheet1'!$243:$243,'Sheet1'!$244:$244,'Sheet1'!$245:$245,'Sheet1'!$246:$246,'Sheet1'!$247:$247,'Sheet1'!$248:$248,'Sheet1'!$249:$249,'Sheet1'!$252:$252,'Sheet1'!$253:$253,'Sheet1'!$254:$254,'Sheet1'!$257:$257</definedName>
    <definedName name="QB_DATA_12" localSheetId="1" hidden="1">'Sheet1'!$258:$258,'Sheet1'!$259:$259,'Sheet1'!$260:$260,'Sheet1'!$261:$261,'Sheet1'!$262:$262,'Sheet1'!$263:$263,'Sheet1'!$264:$264,'Sheet1'!$265:$265,'Sheet1'!$268:$268,'Sheet1'!$269:$269,'Sheet1'!$270:$270,'Sheet1'!$271:$271,'Sheet1'!$272:$272,'Sheet1'!$273:$273,'Sheet1'!$274:$274,'Sheet1'!$277:$277</definedName>
    <definedName name="QB_DATA_13" localSheetId="1" hidden="1">'Sheet1'!$278:$278,'Sheet1'!$279:$279,'Sheet1'!$280:$280,'Sheet1'!$281:$281,'Sheet1'!$284:$284,'Sheet1'!$285:$285,'Sheet1'!$286:$286,'Sheet1'!$287:$287,'Sheet1'!$289:$289,'Sheet1'!$291:$291,'Sheet1'!$292:$292,'Sheet1'!$293:$293,'Sheet1'!$294:$294,'Sheet1'!$295:$295,'Sheet1'!$296:$296,'Sheet1'!$297:$297</definedName>
    <definedName name="QB_DATA_14" localSheetId="1" hidden="1">'Sheet1'!$298:$298,'Sheet1'!$301:$301,'Sheet1'!$302:$302,'Sheet1'!$303:$303,'Sheet1'!$306:$306,'Sheet1'!$307:$307,'Sheet1'!$308:$308,'Sheet1'!$309:$309,'Sheet1'!$311:$311,'Sheet1'!$313:$313,'Sheet1'!$314:$314,'Sheet1'!$315:$315,'Sheet1'!$316:$316,'Sheet1'!$317:$317,'Sheet1'!$318:$318,'Sheet1'!$320:$320</definedName>
    <definedName name="QB_DATA_15" localSheetId="1" hidden="1">'Sheet1'!$322:$322,'Sheet1'!$323:$323,'Sheet1'!$324:$324,'Sheet1'!$325:$325,'Sheet1'!$326:$326,'Sheet1'!$329:$329,'Sheet1'!$330:$330,'Sheet1'!$331:$331,'Sheet1'!$332:$332,'Sheet1'!$333:$333,'Sheet1'!$336:$336,'Sheet1'!$337:$337,'Sheet1'!$338:$338,'Sheet1'!$339:$339,'Sheet1'!$340:$340,'Sheet1'!$343:$343</definedName>
    <definedName name="QB_DATA_16" localSheetId="1" hidden="1">'Sheet1'!$344:$344,'Sheet1'!$345:$345,'Sheet1'!$346:$346,'Sheet1'!$348:$348,'Sheet1'!$350:$350,'Sheet1'!$351:$351,'Sheet1'!$353:$353,'Sheet1'!$354:$354,'Sheet1'!$355:$355,'Sheet1'!$356:$356,'Sheet1'!$357:$357,'Sheet1'!$362:$362</definedName>
    <definedName name="QB_DATA_2" localSheetId="1" hidden="1">'Sheet1'!$55:$55,'Sheet1'!$56:$56,'Sheet1'!$57:$57,'Sheet1'!$58:$58,'Sheet1'!$59:$59,'Sheet1'!$60:$60,'Sheet1'!$63:$63,'Sheet1'!$64:$64,'Sheet1'!$66:$66,'Sheet1'!$67:$67,'Sheet1'!$68:$68,'Sheet1'!$69:$69,'Sheet1'!$70:$70,'Sheet1'!$71:$71,'Sheet1'!$72:$72,'Sheet1'!$75:$75</definedName>
    <definedName name="QB_DATA_3" localSheetId="1" hidden="1">'Sheet1'!$79:$79,'Sheet1'!$81:$81,'Sheet1'!$82:$82,'Sheet1'!$83:$83,'Sheet1'!$84:$84,'Sheet1'!$85:$85,'Sheet1'!$86:$86,'Sheet1'!$87:$87,'Sheet1'!$90:$90,'Sheet1'!$91:$91,'Sheet1'!$92:$92,'Sheet1'!$93:$93,'Sheet1'!$94:$94,'Sheet1'!$95:$95,'Sheet1'!$97:$97,'Sheet1'!$98:$98</definedName>
    <definedName name="QB_DATA_4" localSheetId="1" hidden="1">'Sheet1'!$100:$100,'Sheet1'!$101:$101,'Sheet1'!$104:$104,'Sheet1'!$105:$105,'Sheet1'!$106:$106,'Sheet1'!$107:$107,'Sheet1'!$108:$108,'Sheet1'!$111:$111,'Sheet1'!$112:$112,'Sheet1'!$113:$113,'Sheet1'!$114:$114,'Sheet1'!$115:$115,'Sheet1'!$116:$116,'Sheet1'!$117:$117,'Sheet1'!$118:$118,'Sheet1'!$121:$121</definedName>
    <definedName name="QB_DATA_5" localSheetId="1" hidden="1">'Sheet1'!$122:$122,'Sheet1'!$123:$123,'Sheet1'!$124:$124,'Sheet1'!$125:$125,'Sheet1'!$126:$126,'Sheet1'!$127:$127,'Sheet1'!$128:$128,'Sheet1'!$129:$129,'Sheet1'!$132:$132,'Sheet1'!$133:$133,'Sheet1'!$134:$134,'Sheet1'!$135:$135,'Sheet1'!$136:$136,'Sheet1'!$137:$137,'Sheet1'!$138:$138,'Sheet1'!$139:$139</definedName>
    <definedName name="QB_DATA_6" localSheetId="1" hidden="1">'Sheet1'!$140:$140,'Sheet1'!$141:$141,'Sheet1'!$142:$142,'Sheet1'!$145:$145,'Sheet1'!$146:$146,'Sheet1'!$147:$147,'Sheet1'!$148:$148,'Sheet1'!$149:$149,'Sheet1'!$150:$150,'Sheet1'!$151:$151,'Sheet1'!$152:$152,'Sheet1'!$153:$153,'Sheet1'!$154:$154,'Sheet1'!$155:$155,'Sheet1'!$158:$158,'Sheet1'!$159:$159</definedName>
    <definedName name="QB_DATA_7" localSheetId="1" hidden="1">'Sheet1'!$160:$160,'Sheet1'!$161:$161,'Sheet1'!$162:$162,'Sheet1'!$165:$165,'Sheet1'!$166:$166,'Sheet1'!$167:$167,'Sheet1'!$168:$168,'Sheet1'!$169:$169,'Sheet1'!$170:$170,'Sheet1'!$171:$171,'Sheet1'!$174:$174,'Sheet1'!$175:$175,'Sheet1'!$176:$176,'Sheet1'!$177:$177,'Sheet1'!$178:$178,'Sheet1'!$179:$179</definedName>
    <definedName name="QB_DATA_8" localSheetId="1" hidden="1">'Sheet1'!$180:$180,'Sheet1'!$181:$181,'Sheet1'!$184:$184,'Sheet1'!$185:$185,'Sheet1'!$186:$186,'Sheet1'!$187:$187,'Sheet1'!$188:$188,'Sheet1'!$189:$189,'Sheet1'!$190:$190,'Sheet1'!$191:$191,'Sheet1'!$192:$192,'Sheet1'!$193:$193,'Sheet1'!$194:$194,'Sheet1'!$195:$195,'Sheet1'!$196:$196,'Sheet1'!$197:$197</definedName>
    <definedName name="QB_DATA_9" localSheetId="1" hidden="1">'Sheet1'!$198:$198,'Sheet1'!$200:$200,'Sheet1'!$201:$201,'Sheet1'!$203:$203,'Sheet1'!$204:$204,'Sheet1'!$205:$205,'Sheet1'!$206:$206,'Sheet1'!$207:$207,'Sheet1'!$208:$208,'Sheet1'!$209:$209,'Sheet1'!$210:$210,'Sheet1'!$211:$211,'Sheet1'!$212:$212,'Sheet1'!$213:$213,'Sheet1'!$214:$214,'Sheet1'!$215:$215</definedName>
    <definedName name="QB_FORMULA_0" localSheetId="1" hidden="1">'Sheet1'!$L$6,'Sheet1'!$N$6,'Sheet1'!$L$7,'Sheet1'!$N$7,'Sheet1'!$L$8,'Sheet1'!$N$8,'Sheet1'!$L$9,'Sheet1'!$N$9,'Sheet1'!$H$10,'Sheet1'!$J$10,'Sheet1'!$L$10,'Sheet1'!$N$10,'Sheet1'!$L$12,'Sheet1'!$N$12,'Sheet1'!$L$13,'Sheet1'!$N$13</definedName>
    <definedName name="QB_FORMULA_1" localSheetId="1" hidden="1">'Sheet1'!$L$14,'Sheet1'!$N$14,'Sheet1'!$H$15,'Sheet1'!$J$15,'Sheet1'!$L$15,'Sheet1'!$N$15,'Sheet1'!#REF!,'Sheet1'!#REF!,'Sheet1'!$L$16,'Sheet1'!$N$16,'Sheet1'!$L$17,'Sheet1'!$N$17,'Sheet1'!$L$19,'Sheet1'!$N$19,'Sheet1'!$L$20,'Sheet1'!$N$20</definedName>
    <definedName name="QB_FORMULA_10" localSheetId="1" hidden="1">'Sheet1'!$L$84,'Sheet1'!$N$84,'Sheet1'!$L$85,'Sheet1'!$N$85,'Sheet1'!$L$86,'Sheet1'!$N$86,'Sheet1'!$L$87,'Sheet1'!$N$87,'Sheet1'!$H$88,'Sheet1'!$J$88,'Sheet1'!$L$88,'Sheet1'!$N$88,'Sheet1'!$L$90,'Sheet1'!$N$90,'Sheet1'!$L$91,'Sheet1'!$N$91</definedName>
    <definedName name="QB_FORMULA_11" localSheetId="1" hidden="1">'Sheet1'!$L$92,'Sheet1'!$N$92,'Sheet1'!$L$93,'Sheet1'!$N$93,'Sheet1'!$L$94,'Sheet1'!$N$94,'Sheet1'!$L$95,'Sheet1'!$N$95,'Sheet1'!$L$97,'Sheet1'!$N$97,'Sheet1'!$L$98,'Sheet1'!$N$98,'Sheet1'!$H$99,'Sheet1'!$J$99,'Sheet1'!$L$99,'Sheet1'!$N$99</definedName>
    <definedName name="QB_FORMULA_12" localSheetId="1" hidden="1">'Sheet1'!$L$100,'Sheet1'!$N$100,'Sheet1'!$L$101,'Sheet1'!$N$101,'Sheet1'!$H$102,'Sheet1'!$J$102,'Sheet1'!$L$102,'Sheet1'!$N$102,'Sheet1'!$L$104,'Sheet1'!$N$104,'Sheet1'!$L$105,'Sheet1'!$N$105,'Sheet1'!$L$106,'Sheet1'!$N$106,'Sheet1'!$L$107,'Sheet1'!$N$107</definedName>
    <definedName name="QB_FORMULA_13" localSheetId="1" hidden="1">'Sheet1'!$L$108,'Sheet1'!$N$108,'Sheet1'!$H$109,'Sheet1'!$J$109,'Sheet1'!$L$109,'Sheet1'!$N$109,'Sheet1'!$L$111,'Sheet1'!$N$111,'Sheet1'!$L$112,'Sheet1'!$N$112,'Sheet1'!$L$113,'Sheet1'!$N$113,'Sheet1'!$L$114,'Sheet1'!$N$114,'Sheet1'!$L$115,'Sheet1'!$N$115</definedName>
    <definedName name="QB_FORMULA_14" localSheetId="1" hidden="1">'Sheet1'!$L$116,'Sheet1'!$N$116,'Sheet1'!$L$117,'Sheet1'!$N$117,'Sheet1'!$L$118,'Sheet1'!$N$118,'Sheet1'!$H$119,'Sheet1'!$J$119,'Sheet1'!$L$119,'Sheet1'!$N$119,'Sheet1'!$L$121,'Sheet1'!$N$121,'Sheet1'!$L$122,'Sheet1'!$N$122,'Sheet1'!$L$123,'Sheet1'!$N$123</definedName>
    <definedName name="QB_FORMULA_15" localSheetId="1" hidden="1">'Sheet1'!$L$124,'Sheet1'!$N$124,'Sheet1'!$L$125,'Sheet1'!$N$125,'Sheet1'!$L$126,'Sheet1'!$N$126,'Sheet1'!$L$127,'Sheet1'!$N$127,'Sheet1'!$L$128,'Sheet1'!$N$128,'Sheet1'!$L$129,'Sheet1'!$N$129,'Sheet1'!$H$130,'Sheet1'!$J$130,'Sheet1'!$L$130,'Sheet1'!$N$130</definedName>
    <definedName name="QB_FORMULA_16" localSheetId="1" hidden="1">'Sheet1'!$L$132,'Sheet1'!$N$132,'Sheet1'!$L$133,'Sheet1'!$N$133,'Sheet1'!$L$134,'Sheet1'!$N$134,'Sheet1'!$L$135,'Sheet1'!$N$135,'Sheet1'!$L$136,'Sheet1'!$N$136,'Sheet1'!$L$137,'Sheet1'!$N$137,'Sheet1'!$L$138,'Sheet1'!$N$138,'Sheet1'!$L$139,'Sheet1'!$N$139</definedName>
    <definedName name="QB_FORMULA_17" localSheetId="1" hidden="1">'Sheet1'!$L$140,'Sheet1'!$N$140,'Sheet1'!$L$141,'Sheet1'!$N$141,'Sheet1'!$L$142,'Sheet1'!$N$142,'Sheet1'!$H$143,'Sheet1'!$J$143,'Sheet1'!$L$143,'Sheet1'!$N$143,'Sheet1'!$L$145,'Sheet1'!$N$145,'Sheet1'!$L$146,'Sheet1'!$N$146,'Sheet1'!$L$147,'Sheet1'!$N$147</definedName>
    <definedName name="QB_FORMULA_18" localSheetId="1" hidden="1">'Sheet1'!$L$148,'Sheet1'!$N$148,'Sheet1'!$L$149,'Sheet1'!$N$149,'Sheet1'!$L$150,'Sheet1'!$N$150,'Sheet1'!$L$151,'Sheet1'!$N$151,'Sheet1'!$L$152,'Sheet1'!$N$152,'Sheet1'!$L$153,'Sheet1'!$N$153,'Sheet1'!$L$154,'Sheet1'!$N$154,'Sheet1'!$L$155,'Sheet1'!$N$155</definedName>
    <definedName name="QB_FORMULA_19" localSheetId="1" hidden="1">'Sheet1'!$H$156,'Sheet1'!$J$156,'Sheet1'!$L$156,'Sheet1'!$N$156,'Sheet1'!$L$158,'Sheet1'!$N$158,'Sheet1'!$L$159,'Sheet1'!$N$159,'Sheet1'!$L$160,'Sheet1'!$N$160,'Sheet1'!$L$161,'Sheet1'!$N$161,'Sheet1'!$L$162,'Sheet1'!$N$162,'Sheet1'!$H$163,'Sheet1'!$J$163</definedName>
    <definedName name="QB_FORMULA_2" localSheetId="1" hidden="1">'Sheet1'!$H$21,'Sheet1'!$J$21,'Sheet1'!$L$21,'Sheet1'!$N$21,'Sheet1'!$L$23,'Sheet1'!$N$23,'Sheet1'!$L$24,'Sheet1'!$N$24,'Sheet1'!$L$25,'Sheet1'!$N$25,'Sheet1'!$H$26,'Sheet1'!$J$26,'Sheet1'!$L$26,'Sheet1'!$N$26,'Sheet1'!$L$27,'Sheet1'!$N$27</definedName>
    <definedName name="QB_FORMULA_20" localSheetId="1" hidden="1">'Sheet1'!$L$163,'Sheet1'!$N$163,'Sheet1'!$L$165,'Sheet1'!$N$165,'Sheet1'!$L$166,'Sheet1'!$N$166,'Sheet1'!$L$167,'Sheet1'!$N$167,'Sheet1'!$L$168,'Sheet1'!$N$168,'Sheet1'!$L$169,'Sheet1'!$N$169,'Sheet1'!$L$170,'Sheet1'!$N$170,'Sheet1'!$L$171,'Sheet1'!$N$171</definedName>
    <definedName name="QB_FORMULA_21" localSheetId="1" hidden="1">'Sheet1'!$H$172,'Sheet1'!$J$172,'Sheet1'!$L$172,'Sheet1'!$N$172,'Sheet1'!$L$174,'Sheet1'!$N$174,'Sheet1'!$L$175,'Sheet1'!$N$175,'Sheet1'!$L$176,'Sheet1'!$N$176,'Sheet1'!$L$177,'Sheet1'!$N$177,'Sheet1'!$L$178,'Sheet1'!$N$178,'Sheet1'!$L$179,'Sheet1'!$N$179</definedName>
    <definedName name="QB_FORMULA_22" localSheetId="1" hidden="1">'Sheet1'!$L$180,'Sheet1'!$N$180,'Sheet1'!$L$181,'Sheet1'!$N$181,'Sheet1'!$H$182,'Sheet1'!$J$182,'Sheet1'!$L$182,'Sheet1'!$N$182,'Sheet1'!$L$184,'Sheet1'!$N$184,'Sheet1'!$L$185,'Sheet1'!$N$185,'Sheet1'!$L$186,'Sheet1'!$N$186,'Sheet1'!$L$187,'Sheet1'!$N$187</definedName>
    <definedName name="QB_FORMULA_23" localSheetId="1" hidden="1">'Sheet1'!$L$188,'Sheet1'!$N$188,'Sheet1'!$L$189,'Sheet1'!$N$189,'Sheet1'!$L$190,'Sheet1'!$N$190,'Sheet1'!$L$191,'Sheet1'!$N$191,'Sheet1'!$L$192,'Sheet1'!$N$192,'Sheet1'!$L$193,'Sheet1'!$N$193,'Sheet1'!$L$194,'Sheet1'!$N$194,'Sheet1'!$L$195,'Sheet1'!$N$195</definedName>
    <definedName name="QB_FORMULA_24" localSheetId="1" hidden="1">'Sheet1'!$L$196,'Sheet1'!$N$196,'Sheet1'!$L$197,'Sheet1'!$N$197,'Sheet1'!$L$198,'Sheet1'!$N$198,'Sheet1'!$H$199,'Sheet1'!$J$199,'Sheet1'!$L$199,'Sheet1'!$N$199,'Sheet1'!$L$200,'Sheet1'!$N$200,'Sheet1'!$L$201,'Sheet1'!$N$201,'Sheet1'!$L$203,'Sheet1'!$N$203</definedName>
    <definedName name="QB_FORMULA_25" localSheetId="1" hidden="1">'Sheet1'!$L$204,'Sheet1'!$N$204,'Sheet1'!$L$205,'Sheet1'!$N$205,'Sheet1'!$L$206,'Sheet1'!$N$206,'Sheet1'!$L$207,'Sheet1'!$N$207,'Sheet1'!$L$208,'Sheet1'!$N$208,'Sheet1'!$L$209,'Sheet1'!$N$209,'Sheet1'!$L$210,'Sheet1'!$N$210,'Sheet1'!$L$211,'Sheet1'!$N$211</definedName>
    <definedName name="QB_FORMULA_26" localSheetId="1" hidden="1">'Sheet1'!$L$212,'Sheet1'!$N$212,'Sheet1'!$L$213,'Sheet1'!$N$213,'Sheet1'!$L$214,'Sheet1'!$N$214,'Sheet1'!$L$215,'Sheet1'!$N$215,'Sheet1'!$L$216,'Sheet1'!$N$216,'Sheet1'!$L$217,'Sheet1'!$N$217,'Sheet1'!$H$218,'Sheet1'!$J$218,'Sheet1'!$L$218,'Sheet1'!$N$218</definedName>
    <definedName name="QB_FORMULA_27" localSheetId="1" hidden="1">'Sheet1'!$L$220,'Sheet1'!$N$220,'Sheet1'!$L$221,'Sheet1'!$N$221,'Sheet1'!$L$222,'Sheet1'!$N$222,'Sheet1'!$L$223,'Sheet1'!$N$223,'Sheet1'!$L$224,'Sheet1'!$N$224,'Sheet1'!$L$225,'Sheet1'!$N$225,'Sheet1'!$L$226,'Sheet1'!$N$226,'Sheet1'!$L$227,'Sheet1'!$N$227</definedName>
    <definedName name="QB_FORMULA_28" localSheetId="1" hidden="1">'Sheet1'!$L$228,'Sheet1'!$N$228,'Sheet1'!$L$229,'Sheet1'!$N$229,'Sheet1'!$H$230,'Sheet1'!$J$230,'Sheet1'!$L$230,'Sheet1'!$N$230,'Sheet1'!$L$232,'Sheet1'!$N$232,'Sheet1'!$L$233,'Sheet1'!$N$233,'Sheet1'!$L$234,'Sheet1'!$N$234,'Sheet1'!$L$235,'Sheet1'!$N$235</definedName>
    <definedName name="QB_FORMULA_29" localSheetId="1" hidden="1">'Sheet1'!$L$236,'Sheet1'!$N$236,'Sheet1'!$L$237,'Sheet1'!$N$237,'Sheet1'!$L$238,'Sheet1'!$N$238,'Sheet1'!$L$239,'Sheet1'!$N$239,'Sheet1'!$H$240,'Sheet1'!$J$240,'Sheet1'!$L$240,'Sheet1'!$N$240,'Sheet1'!$L$242,'Sheet1'!$N$242,'Sheet1'!$L$243,'Sheet1'!$N$243</definedName>
    <definedName name="QB_FORMULA_3" localSheetId="1" hidden="1">'Sheet1'!$L$29,'Sheet1'!$N$29,'Sheet1'!$L$30,'Sheet1'!$N$30,'Sheet1'!$L$31,'Sheet1'!$N$31,'Sheet1'!$L$32,'Sheet1'!$N$32,'Sheet1'!$L$33,'Sheet1'!$N$33,'Sheet1'!$H$34,'Sheet1'!$J$34,'Sheet1'!$L$34,'Sheet1'!$N$34,'Sheet1'!$L$36,'Sheet1'!$N$36</definedName>
    <definedName name="QB_FORMULA_30" localSheetId="1" hidden="1">'Sheet1'!$L$244,'Sheet1'!$N$244,'Sheet1'!$L$245,'Sheet1'!$N$245,'Sheet1'!$L$246,'Sheet1'!$N$246,'Sheet1'!$L$247,'Sheet1'!$N$247,'Sheet1'!$L$248,'Sheet1'!$N$248,'Sheet1'!$L$249,'Sheet1'!$N$249,'Sheet1'!$H$250,'Sheet1'!$J$250,'Sheet1'!$L$250,'Sheet1'!$N$250</definedName>
    <definedName name="QB_FORMULA_31" localSheetId="1" hidden="1">'Sheet1'!$L$252,'Sheet1'!$N$252,'Sheet1'!$L$253,'Sheet1'!$N$253,'Sheet1'!$L$254,'Sheet1'!$N$254,'Sheet1'!$H$255,'Sheet1'!$J$255,'Sheet1'!$L$255,'Sheet1'!$N$255,'Sheet1'!$L$257,'Sheet1'!$N$257,'Sheet1'!$L$258,'Sheet1'!$N$258,'Sheet1'!$L$259,'Sheet1'!$N$259</definedName>
    <definedName name="QB_FORMULA_32" localSheetId="1" hidden="1">'Sheet1'!$L$260,'Sheet1'!$N$260,'Sheet1'!$L$261,'Sheet1'!$N$261,'Sheet1'!$L$262,'Sheet1'!$N$262,'Sheet1'!$L$263,'Sheet1'!$N$263,'Sheet1'!$L$264,'Sheet1'!$N$264,'Sheet1'!$L$265,'Sheet1'!$N$265,'Sheet1'!$H$266,'Sheet1'!$J$266,'Sheet1'!$L$266,'Sheet1'!$N$266</definedName>
    <definedName name="QB_FORMULA_33" localSheetId="1" hidden="1">'Sheet1'!$L$268,'Sheet1'!$N$268,'Sheet1'!$L$269,'Sheet1'!$N$269,'Sheet1'!$L$270,'Sheet1'!$N$270,'Sheet1'!$L$271,'Sheet1'!$N$271,'Sheet1'!$L$272,'Sheet1'!$N$272,'Sheet1'!$L$273,'Sheet1'!$N$273,'Sheet1'!$L$274,'Sheet1'!$N$274,'Sheet1'!$H$275,'Sheet1'!$J$275</definedName>
    <definedName name="QB_FORMULA_34" localSheetId="1" hidden="1">'Sheet1'!$L$275,'Sheet1'!$N$275,'Sheet1'!$L$277,'Sheet1'!$N$277,'Sheet1'!$L$278,'Sheet1'!$N$278,'Sheet1'!$L$279,'Sheet1'!$N$279,'Sheet1'!$L$280,'Sheet1'!$N$280,'Sheet1'!$L$281,'Sheet1'!$N$281,'Sheet1'!$H$282,'Sheet1'!$J$282,'Sheet1'!$L$282,'Sheet1'!$N$282</definedName>
    <definedName name="QB_FORMULA_35" localSheetId="1" hidden="1">'Sheet1'!$L$284,'Sheet1'!$N$284,'Sheet1'!$L$285,'Sheet1'!$N$285,'Sheet1'!$L$286,'Sheet1'!$N$286,'Sheet1'!$L$287,'Sheet1'!$N$287,'Sheet1'!$H$288,'Sheet1'!$J$288,'Sheet1'!$L$288,'Sheet1'!$N$288,'Sheet1'!$L$289,'Sheet1'!$N$289,'Sheet1'!$L$291,'Sheet1'!$N$291</definedName>
    <definedName name="QB_FORMULA_36" localSheetId="1" hidden="1">'Sheet1'!$L$292,'Sheet1'!$N$292,'Sheet1'!$L$293,'Sheet1'!$N$293,'Sheet1'!$L$294,'Sheet1'!$N$294,'Sheet1'!$L$295,'Sheet1'!$N$295,'Sheet1'!$L$296,'Sheet1'!$N$296,'Sheet1'!$L$297,'Sheet1'!$N$297,'Sheet1'!$L$298,'Sheet1'!$N$298,'Sheet1'!$H$299,'Sheet1'!$J$299</definedName>
    <definedName name="QB_FORMULA_37" localSheetId="1" hidden="1">'Sheet1'!$L$299,'Sheet1'!$N$299,'Sheet1'!$L$301,'Sheet1'!$N$301,'Sheet1'!$L$302,'Sheet1'!$N$302,'Sheet1'!$L$303,'Sheet1'!$N$303,'Sheet1'!$H$304,'Sheet1'!$J$304,'Sheet1'!$L$304,'Sheet1'!$N$304,'Sheet1'!$L$306,'Sheet1'!$N$306,'Sheet1'!$L$307,'Sheet1'!$N$307</definedName>
    <definedName name="QB_FORMULA_38" localSheetId="1" hidden="1">'Sheet1'!$L$308,'Sheet1'!$N$308,'Sheet1'!$L$309,'Sheet1'!$N$309,'Sheet1'!$H$310,'Sheet1'!$J$310,'Sheet1'!$L$310,'Sheet1'!$N$310,'Sheet1'!$L$311,'Sheet1'!$N$311,'Sheet1'!$L$313,'Sheet1'!$N$313,'Sheet1'!$L$314,'Sheet1'!$N$314,'Sheet1'!$L$315,'Sheet1'!$N$315</definedName>
    <definedName name="QB_FORMULA_39" localSheetId="1" hidden="1">'Sheet1'!$L$316,'Sheet1'!$N$316,'Sheet1'!$L$317,'Sheet1'!$N$317,'Sheet1'!$L$318,'Sheet1'!$N$318,'Sheet1'!$H$319,'Sheet1'!$J$319,'Sheet1'!$L$319,'Sheet1'!$N$319,'Sheet1'!$L$320,'Sheet1'!$N$320,'Sheet1'!$L$322,'Sheet1'!$N$322,'Sheet1'!$L$323,'Sheet1'!$N$323</definedName>
    <definedName name="QB_FORMULA_4" localSheetId="1" hidden="1">'Sheet1'!$L$37,'Sheet1'!$N$37,'Sheet1'!$H$38,'Sheet1'!$J$38,'Sheet1'!$L$38,'Sheet1'!$N$38,'Sheet1'!$L$40,'Sheet1'!$N$40,'Sheet1'!$L$41,'Sheet1'!$N$41,'Sheet1'!$H$42,'Sheet1'!$J$42,'Sheet1'!$L$42,'Sheet1'!$N$42,'Sheet1'!$L$44,'Sheet1'!$N$44</definedName>
    <definedName name="QB_FORMULA_40" localSheetId="1" hidden="1">'Sheet1'!$L$324,'Sheet1'!$N$324,'Sheet1'!$L$325,'Sheet1'!$N$325,'Sheet1'!$L$326,'Sheet1'!$N$326,'Sheet1'!$H$327,'Sheet1'!$J$327,'Sheet1'!$L$327,'Sheet1'!$N$327,'Sheet1'!$L$329,'Sheet1'!$N$329,'Sheet1'!$L$330,'Sheet1'!$N$330,'Sheet1'!$L$331,'Sheet1'!$N$331</definedName>
    <definedName name="QB_FORMULA_41" localSheetId="1" hidden="1">'Sheet1'!$L$332,'Sheet1'!$N$332,'Sheet1'!$L$333,'Sheet1'!$N$333,'Sheet1'!$H$334,'Sheet1'!$J$334,'Sheet1'!$L$334,'Sheet1'!$N$334,'Sheet1'!$L$336,'Sheet1'!$N$336,'Sheet1'!$L$337,'Sheet1'!$N$337,'Sheet1'!$L$338,'Sheet1'!$N$338,'Sheet1'!$L$339,'Sheet1'!$N$339</definedName>
    <definedName name="QB_FORMULA_42" localSheetId="1" hidden="1">'Sheet1'!$L$340,'Sheet1'!$N$340,'Sheet1'!$H$341,'Sheet1'!$J$341,'Sheet1'!$L$341,'Sheet1'!$N$341,'Sheet1'!$L$343,'Sheet1'!$N$343,'Sheet1'!$L$344,'Sheet1'!$N$344,'Sheet1'!$L$345,'Sheet1'!$N$345,'Sheet1'!$L$346,'Sheet1'!$N$346,'Sheet1'!$H$347,'Sheet1'!$J$347</definedName>
    <definedName name="QB_FORMULA_43" localSheetId="1" hidden="1">'Sheet1'!$L$347,'Sheet1'!$N$347,'Sheet1'!$L$348,'Sheet1'!$N$348,'Sheet1'!$L$350,'Sheet1'!$N$350,'Sheet1'!$L$351,'Sheet1'!$N$351,'Sheet1'!$H$352,'Sheet1'!$J$352,'Sheet1'!$L$352,'Sheet1'!$N$352,'Sheet1'!$L$353,'Sheet1'!$N$353,'Sheet1'!$L$354,'Sheet1'!$N$354</definedName>
    <definedName name="QB_FORMULA_44" localSheetId="1" hidden="1">'Sheet1'!$L$355,'Sheet1'!$N$355,'Sheet1'!$L$356,'Sheet1'!$N$356,'Sheet1'!$L$357,'Sheet1'!$N$357,'Sheet1'!$H$358,'Sheet1'!$J$358,'Sheet1'!$L$358,'Sheet1'!$N$358,'Sheet1'!$H$359,'Sheet1'!$J$359,'Sheet1'!$L$359,'Sheet1'!$N$359,'Sheet1'!$L$362,'Sheet1'!$N$362</definedName>
    <definedName name="QB_FORMULA_45" localSheetId="1" hidden="1">'Sheet1'!$H$363,'Sheet1'!$J$363,'Sheet1'!$L$363,'Sheet1'!$N$363,'Sheet1'!$H$364,'Sheet1'!$J$364,'Sheet1'!$L$364,'Sheet1'!$N$364,'Sheet1'!$H$365,'Sheet1'!$J$365,'Sheet1'!$L$365,'Sheet1'!$N$365</definedName>
    <definedName name="QB_FORMULA_5" localSheetId="1" hidden="1">'Sheet1'!$L$45,'Sheet1'!$N$45,'Sheet1'!$L$46,'Sheet1'!$N$46,'Sheet1'!$H$47,'Sheet1'!$J$47,'Sheet1'!$L$47,'Sheet1'!$N$47,'Sheet1'!$L$48,'Sheet1'!$N$48,'Sheet1'!$L$50,'Sheet1'!$N$50,'Sheet1'!$L$51,'Sheet1'!$N$51,'Sheet1'!$L$52,'Sheet1'!$N$52</definedName>
    <definedName name="QB_FORMULA_6" localSheetId="1" hidden="1">'Sheet1'!$H$53,'Sheet1'!$J$53,'Sheet1'!$L$53,'Sheet1'!$N$53,'Sheet1'!$L$55,'Sheet1'!$N$55,'Sheet1'!$L$56,'Sheet1'!$N$56,'Sheet1'!$L$57,'Sheet1'!$N$57,'Sheet1'!$L$58,'Sheet1'!$N$58,'Sheet1'!$L$59,'Sheet1'!$N$59,'Sheet1'!$L$60,'Sheet1'!$N$60</definedName>
    <definedName name="QB_FORMULA_7" localSheetId="1" hidden="1">'Sheet1'!$H$61,'Sheet1'!$J$61,'Sheet1'!$L$61,'Sheet1'!$N$61,'Sheet1'!$L$63,'Sheet1'!$N$63,'Sheet1'!$L$64,'Sheet1'!$N$64,'Sheet1'!$H$65,'Sheet1'!$J$65,'Sheet1'!$L$65,'Sheet1'!$N$65,'Sheet1'!$L$66,'Sheet1'!$N$66,'Sheet1'!$L$67,'Sheet1'!$N$67</definedName>
    <definedName name="QB_FORMULA_8" localSheetId="1" hidden="1">'Sheet1'!$L$68,'Sheet1'!$N$68,'Sheet1'!$L$69,'Sheet1'!$N$69,'Sheet1'!$L$70,'Sheet1'!$N$70,'Sheet1'!$L$71,'Sheet1'!$N$71,'Sheet1'!$L$72,'Sheet1'!$N$72,'Sheet1'!$H$73,'Sheet1'!$J$73,'Sheet1'!$L$73,'Sheet1'!$N$73,'Sheet1'!$L$75,'Sheet1'!$N$75</definedName>
    <definedName name="QB_FORMULA_9" localSheetId="1" hidden="1">'Sheet1'!$H$76,'Sheet1'!$J$76,'Sheet1'!$L$76,'Sheet1'!$N$76,'Sheet1'!$H$77,'Sheet1'!$J$77,'Sheet1'!$L$77,'Sheet1'!$N$77,'Sheet1'!$L$79,'Sheet1'!$N$79,'Sheet1'!$L$81,'Sheet1'!$N$81,'Sheet1'!$L$82,'Sheet1'!$N$82,'Sheet1'!$L$83,'Sheet1'!$N$83</definedName>
    <definedName name="QB_ROW_100250" localSheetId="1" hidden="1">'Sheet1'!$F$244</definedName>
    <definedName name="QB_ROW_101040" localSheetId="1" hidden="1">'Sheet1'!$E$251</definedName>
    <definedName name="QB_ROW_101250" localSheetId="1" hidden="1">'Sheet1'!$F$254</definedName>
    <definedName name="QB_ROW_101340" localSheetId="1" hidden="1">'Sheet1'!$E$255</definedName>
    <definedName name="QB_ROW_102250" localSheetId="1" hidden="1">'Sheet1'!$F$252</definedName>
    <definedName name="QB_ROW_103250" localSheetId="1" hidden="1">'Sheet1'!$F$253</definedName>
    <definedName name="QB_ROW_1040" localSheetId="1" hidden="1">'Sheet1'!$E$80</definedName>
    <definedName name="QB_ROW_104040" localSheetId="1" hidden="1">'Sheet1'!$E$183</definedName>
    <definedName name="QB_ROW_104250" localSheetId="1" hidden="1">'Sheet1'!$F$198</definedName>
    <definedName name="QB_ROW_104340" localSheetId="1" hidden="1">'Sheet1'!$E$199</definedName>
    <definedName name="QB_ROW_105250" localSheetId="1" hidden="1">'Sheet1'!$F$186</definedName>
    <definedName name="QB_ROW_106250" localSheetId="1" hidden="1">'Sheet1'!$F$187</definedName>
    <definedName name="QB_ROW_107250" localSheetId="1" hidden="1">'Sheet1'!$F$188</definedName>
    <definedName name="QB_ROW_108250" localSheetId="1" hidden="1">'Sheet1'!$F$189</definedName>
    <definedName name="QB_ROW_109250" localSheetId="1" hidden="1">'Sheet1'!$F$190</definedName>
    <definedName name="QB_ROW_110250" localSheetId="1" hidden="1">'Sheet1'!$F$191</definedName>
    <definedName name="QB_ROW_111250" localSheetId="1" hidden="1">'Sheet1'!$F$192</definedName>
    <definedName name="QB_ROW_112250" localSheetId="1" hidden="1">'Sheet1'!$F$193</definedName>
    <definedName name="QB_ROW_11250" localSheetId="1" hidden="1">'Sheet1'!$F$90</definedName>
    <definedName name="QB_ROW_113040" localSheetId="1" hidden="1">'Sheet1'!$E$256</definedName>
    <definedName name="QB_ROW_113250" localSheetId="1" hidden="1">'Sheet1'!$F$265</definedName>
    <definedName name="QB_ROW_113340" localSheetId="1" hidden="1">'Sheet1'!$E$266</definedName>
    <definedName name="QB_ROW_114250" localSheetId="1" hidden="1">'Sheet1'!$F$257</definedName>
    <definedName name="QB_ROW_115250" localSheetId="1" hidden="1">'Sheet1'!$F$258</definedName>
    <definedName name="QB_ROW_116250" localSheetId="1" hidden="1">'Sheet1'!$F$259</definedName>
    <definedName name="QB_ROW_117250" localSheetId="1" hidden="1">'Sheet1'!$F$260</definedName>
    <definedName name="QB_ROW_118250" localSheetId="1" hidden="1">'Sheet1'!$F$194</definedName>
    <definedName name="QB_ROW_119250" localSheetId="1" hidden="1">'Sheet1'!$F$262</definedName>
    <definedName name="QB_ROW_120040" localSheetId="1" hidden="1">'Sheet1'!$E$267</definedName>
    <definedName name="QB_ROW_120250" localSheetId="1" hidden="1">'Sheet1'!$F$274</definedName>
    <definedName name="QB_ROW_120340" localSheetId="1" hidden="1">'Sheet1'!$E$275</definedName>
    <definedName name="QB_ROW_121250" localSheetId="1" hidden="1">'Sheet1'!$F$268</definedName>
    <definedName name="QB_ROW_122250" localSheetId="1" hidden="1">'Sheet1'!$F$269</definedName>
    <definedName name="QB_ROW_12250" localSheetId="1" hidden="1">'Sheet1'!$F$91</definedName>
    <definedName name="QB_ROW_123250" localSheetId="1" hidden="1">'Sheet1'!$F$270</definedName>
    <definedName name="QB_ROW_124250" localSheetId="1" hidden="1">'Sheet1'!$F$271</definedName>
    <definedName name="QB_ROW_1250" localSheetId="1" hidden="1">'Sheet1'!$F$87</definedName>
    <definedName name="QB_ROW_125040" localSheetId="1" hidden="1">'Sheet1'!$E$276</definedName>
    <definedName name="QB_ROW_125250" localSheetId="1" hidden="1">'Sheet1'!$F$281</definedName>
    <definedName name="QB_ROW_125340" localSheetId="1" hidden="1">'Sheet1'!$E$282</definedName>
    <definedName name="QB_ROW_126250" localSheetId="1" hidden="1">'Sheet1'!$F$277</definedName>
    <definedName name="QB_ROW_127250" localSheetId="1" hidden="1">'Sheet1'!$F$278</definedName>
    <definedName name="QB_ROW_128250" localSheetId="1" hidden="1">'Sheet1'!$F$279</definedName>
    <definedName name="QB_ROW_129040" localSheetId="1" hidden="1">'Sheet1'!$E$173</definedName>
    <definedName name="QB_ROW_129250" localSheetId="1" hidden="1">'Sheet1'!$F$181</definedName>
    <definedName name="QB_ROW_129340" localSheetId="1" hidden="1">'Sheet1'!$E$182</definedName>
    <definedName name="QB_ROW_130250" localSheetId="1" hidden="1">'Sheet1'!$F$174</definedName>
    <definedName name="QB_ROW_131250" localSheetId="1" hidden="1">'Sheet1'!$F$175</definedName>
    <definedName name="QB_ROW_132250" localSheetId="1" hidden="1">'Sheet1'!$F$339</definedName>
    <definedName name="QB_ROW_13250" localSheetId="1" hidden="1">'Sheet1'!$F$92</definedName>
    <definedName name="QB_ROW_133040" localSheetId="1" hidden="1">'Sheet1'!$E$290</definedName>
    <definedName name="QB_ROW_133250" localSheetId="1" hidden="1">'Sheet1'!$F$298</definedName>
    <definedName name="QB_ROW_133340" localSheetId="1" hidden="1">'Sheet1'!$E$299</definedName>
    <definedName name="QB_ROW_1340" localSheetId="1" hidden="1">'Sheet1'!$E$88</definedName>
    <definedName name="QB_ROW_134250" localSheetId="1" hidden="1">'Sheet1'!$F$291</definedName>
    <definedName name="QB_ROW_135250" localSheetId="1" hidden="1">'Sheet1'!$F$292</definedName>
    <definedName name="QB_ROW_136250" localSheetId="1" hidden="1">'Sheet1'!$F$293</definedName>
    <definedName name="QB_ROW_137250" localSheetId="1" hidden="1">'Sheet1'!$F$294</definedName>
    <definedName name="QB_ROW_138250" localSheetId="1" hidden="1">'Sheet1'!$F$295</definedName>
    <definedName name="QB_ROW_139040" localSheetId="1" hidden="1">'Sheet1'!$E$300</definedName>
    <definedName name="QB_ROW_139250" localSheetId="1" hidden="1">'Sheet1'!$F$303</definedName>
    <definedName name="QB_ROW_139340" localSheetId="1" hidden="1">'Sheet1'!$E$304</definedName>
    <definedName name="QB_ROW_140250" localSheetId="1" hidden="1">'Sheet1'!$F$301</definedName>
    <definedName name="QB_ROW_141250" localSheetId="1" hidden="1">'Sheet1'!$F$302</definedName>
    <definedName name="QB_ROW_142040" localSheetId="1" hidden="1">'Sheet1'!$E$305</definedName>
    <definedName name="QB_ROW_142250" localSheetId="1" hidden="1">'Sheet1'!$F$309</definedName>
    <definedName name="QB_ROW_142340" localSheetId="1" hidden="1">'Sheet1'!$E$310</definedName>
    <definedName name="QB_ROW_14250" localSheetId="1" hidden="1">'Sheet1'!$F$245</definedName>
    <definedName name="QB_ROW_143250" localSheetId="1" hidden="1">'Sheet1'!$F$306</definedName>
    <definedName name="QB_ROW_144040" localSheetId="1" hidden="1">'Sheet1'!$E$312</definedName>
    <definedName name="QB_ROW_144250" localSheetId="1" hidden="1">'Sheet1'!$F$318</definedName>
    <definedName name="QB_ROW_144340" localSheetId="1" hidden="1">'Sheet1'!$E$319</definedName>
    <definedName name="QB_ROW_145250" localSheetId="1" hidden="1">'Sheet1'!$F$313</definedName>
    <definedName name="QB_ROW_146250" localSheetId="1" hidden="1">'Sheet1'!$F$314</definedName>
    <definedName name="QB_ROW_147250" localSheetId="1" hidden="1">'Sheet1'!$F$315</definedName>
    <definedName name="QB_ROW_148250" localSheetId="1" hidden="1">'Sheet1'!$F$316</definedName>
    <definedName name="QB_ROW_149250" localSheetId="1" hidden="1">'Sheet1'!$F$6</definedName>
    <definedName name="QB_ROW_150250" localSheetId="1" hidden="1">'Sheet1'!$F$7</definedName>
    <definedName name="QB_ROW_151250" localSheetId="1" hidden="1">'Sheet1'!$F$8</definedName>
    <definedName name="QB_ROW_152250" localSheetId="1" hidden="1">'Sheet1'!$F$12</definedName>
    <definedName name="QB_ROW_153250" localSheetId="1" hidden="1">'Sheet1'!$F$13</definedName>
    <definedName name="QB_ROW_154040" localSheetId="1" hidden="1">'Sheet1'!$E$18</definedName>
    <definedName name="QB_ROW_154250" localSheetId="1" hidden="1">'Sheet1'!$F$20</definedName>
    <definedName name="QB_ROW_154340" localSheetId="1" hidden="1">'Sheet1'!$E$21</definedName>
    <definedName name="QB_ROW_155040" localSheetId="1" hidden="1">'Sheet1'!$E$22</definedName>
    <definedName name="QB_ROW_155250" localSheetId="1" hidden="1">'Sheet1'!$F$25</definedName>
    <definedName name="QB_ROW_155340" localSheetId="1" hidden="1">'Sheet1'!$E$26</definedName>
    <definedName name="QB_ROW_156240" localSheetId="1" hidden="1">'Sheet1'!$E$27</definedName>
    <definedName name="QB_ROW_157040" localSheetId="1" hidden="1">'Sheet1'!$E$43</definedName>
    <definedName name="QB_ROW_157250" localSheetId="1" hidden="1">'Sheet1'!$F$46</definedName>
    <definedName name="QB_ROW_157340" localSheetId="1" hidden="1">'Sheet1'!$E$47</definedName>
    <definedName name="QB_ROW_158250" localSheetId="1" hidden="1">'Sheet1'!$F$44</definedName>
    <definedName name="QB_ROW_159250" localSheetId="1" hidden="1">'Sheet1'!$F$45</definedName>
    <definedName name="QB_ROW_160250" localSheetId="1" hidden="1">'Sheet1'!$F$246</definedName>
    <definedName name="QB_ROW_16250" localSheetId="1" hidden="1">'Sheet1'!$F$83</definedName>
    <definedName name="QB_ROW_165240" localSheetId="1" hidden="1">'Sheet1'!$E$16</definedName>
    <definedName name="QB_ROW_166240" localSheetId="1" hidden="1">'Sheet1'!$E$79</definedName>
    <definedName name="QB_ROW_169240" localSheetId="1" hidden="1">'Sheet1'!$E$355</definedName>
    <definedName name="QB_ROW_17250" localSheetId="1" hidden="1">'Sheet1'!$F$82</definedName>
    <definedName name="QB_ROW_173250" localSheetId="1" hidden="1">'Sheet1'!$F$170</definedName>
    <definedName name="QB_ROW_174250" localSheetId="1" hidden="1">'Sheet1'!$F$307</definedName>
    <definedName name="QB_ROW_175240" localSheetId="1" hidden="1">'Sheet1'!$E$311</definedName>
    <definedName name="QB_ROW_176040" localSheetId="1" hidden="1">'Sheet1'!$E$49</definedName>
    <definedName name="QB_ROW_176250" localSheetId="1" hidden="1">'Sheet1'!$F$52</definedName>
    <definedName name="QB_ROW_176340" localSheetId="1" hidden="1">'Sheet1'!$E$53</definedName>
    <definedName name="QB_ROW_177250" localSheetId="1" hidden="1">'Sheet1'!$F$50</definedName>
    <definedName name="QB_ROW_178250" localSheetId="1" hidden="1">'Sheet1'!$F$51</definedName>
    <definedName name="QB_ROW_179040" localSheetId="1" hidden="1">'Sheet1'!$E$54</definedName>
    <definedName name="QB_ROW_179250" localSheetId="1" hidden="1">'Sheet1'!$F$60</definedName>
    <definedName name="QB_ROW_179340" localSheetId="1" hidden="1">'Sheet1'!$E$61</definedName>
    <definedName name="QB_ROW_180250" localSheetId="1" hidden="1">'Sheet1'!$F$31</definedName>
    <definedName name="QB_ROW_181250" localSheetId="1" hidden="1">'Sheet1'!$F$57</definedName>
    <definedName name="QB_ROW_182040" localSheetId="1" hidden="1">'Sheet1'!$E$328</definedName>
    <definedName name="QB_ROW_182250" localSheetId="1" hidden="1">'Sheet1'!$F$333</definedName>
    <definedName name="QB_ROW_182340" localSheetId="1" hidden="1">'Sheet1'!$E$334</definedName>
    <definedName name="QB_ROW_18250" localSheetId="1" hidden="1">'Sheet1'!$F$81</definedName>
    <definedName name="QB_ROW_18301" localSheetId="1" hidden="1">'Sheet1'!$A$365</definedName>
    <definedName name="QB_ROW_183250" localSheetId="1" hidden="1">'Sheet1'!$F$329</definedName>
    <definedName name="QB_ROW_184250" localSheetId="1" hidden="1">'Sheet1'!$F$330</definedName>
    <definedName name="QB_ROW_185040" localSheetId="1" hidden="1">'Sheet1'!$E$335</definedName>
    <definedName name="QB_ROW_185250" localSheetId="1" hidden="1">'Sheet1'!$F$340</definedName>
    <definedName name="QB_ROW_185340" localSheetId="1" hidden="1">'Sheet1'!$E$341</definedName>
    <definedName name="QB_ROW_186250" localSheetId="1" hidden="1">'Sheet1'!$F$336</definedName>
    <definedName name="QB_ROW_187250" localSheetId="1" hidden="1">'Sheet1'!$F$337</definedName>
    <definedName name="QB_ROW_188250" localSheetId="1" hidden="1">'Sheet1'!$F$338</definedName>
    <definedName name="QB_ROW_189040" localSheetId="1" hidden="1">'Sheet1'!$E$28</definedName>
    <definedName name="QB_ROW_189250" localSheetId="1" hidden="1">'Sheet1'!$F$33</definedName>
    <definedName name="QB_ROW_189340" localSheetId="1" hidden="1">'Sheet1'!$E$34</definedName>
    <definedName name="QB_ROW_19011" localSheetId="1" hidden="1">'Sheet1'!$B$3</definedName>
    <definedName name="QB_ROW_190250" localSheetId="1" hidden="1">'Sheet1'!$F$30</definedName>
    <definedName name="QB_ROW_191250" localSheetId="1" hidden="1">'Sheet1'!$F$23</definedName>
    <definedName name="QB_ROW_192250" localSheetId="1" hidden="1">'Sheet1'!$F$296</definedName>
    <definedName name="QB_ROW_19311" localSheetId="1" hidden="1">'Sheet1'!$B$359</definedName>
    <definedName name="QB_ROW_195240" localSheetId="1" hidden="1">'Sheet1'!$E$75</definedName>
    <definedName name="QB_ROW_196250" localSheetId="1" hidden="1">'Sheet1'!$F$141</definedName>
    <definedName name="QB_ROW_197250" localSheetId="1" hidden="1">'Sheet1'!$F$272</definedName>
    <definedName name="QB_ROW_198250" localSheetId="1" hidden="1">'Sheet1'!$F$132</definedName>
    <definedName name="QB_ROW_199250" localSheetId="1" hidden="1">'Sheet1'!$F$212</definedName>
    <definedName name="QB_ROW_20031" localSheetId="1" hidden="1">'Sheet1'!$D$4</definedName>
    <definedName name="QB_ROW_201250" localSheetId="1" hidden="1">'Sheet1'!$F$154</definedName>
    <definedName name="QB_ROW_202250" localSheetId="1" hidden="1">'Sheet1'!$F$152</definedName>
    <definedName name="QB_ROW_203250" localSheetId="1" hidden="1">'Sheet1'!$F$153</definedName>
    <definedName name="QB_ROW_20331" localSheetId="1" hidden="1">'Sheet1'!$D$73</definedName>
    <definedName name="QB_ROW_205250" localSheetId="1" hidden="1">'Sheet1'!$F$179</definedName>
    <definedName name="QB_ROW_206040" localSheetId="1" hidden="1">'Sheet1'!$E$35</definedName>
    <definedName name="QB_ROW_206250" localSheetId="1" hidden="1">'Sheet1'!$F$37</definedName>
    <definedName name="QB_ROW_206340" localSheetId="1" hidden="1">'Sheet1'!$E$38</definedName>
    <definedName name="QB_ROW_207250" localSheetId="1" hidden="1">'Sheet1'!$F$317</definedName>
    <definedName name="QB_ROW_208250" localSheetId="1" hidden="1">'Sheet1'!$F$195</definedName>
    <definedName name="QB_ROW_209250" localSheetId="1" hidden="1">'Sheet1'!$F$177</definedName>
    <definedName name="QB_ROW_210250" localSheetId="1" hidden="1">'Sheet1'!$F$178</definedName>
    <definedName name="QB_ROW_21031" localSheetId="1" hidden="1">'Sheet1'!$D$78</definedName>
    <definedName name="QB_ROW_211250" localSheetId="1" hidden="1">'Sheet1'!$F$55</definedName>
    <definedName name="QB_ROW_212250" localSheetId="1" hidden="1">'Sheet1'!$F$196</definedName>
    <definedName name="QB_ROW_213250" localSheetId="1" hidden="1">'Sheet1'!$F$261</definedName>
    <definedName name="QB_ROW_21331" localSheetId="1" hidden="1">'Sheet1'!$D$358</definedName>
    <definedName name="QB_ROW_214250" localSheetId="1" hidden="1">'Sheet1'!$F$59</definedName>
    <definedName name="QB_ROW_215250" localSheetId="1" hidden="1">'Sheet1'!$F$93</definedName>
    <definedName name="QB_ROW_216250" localSheetId="1" hidden="1">'Sheet1'!$F$204</definedName>
    <definedName name="QB_ROW_217250" localSheetId="1" hidden="1">'Sheet1'!$F$213</definedName>
    <definedName name="QB_ROW_218250" localSheetId="1" hidden="1">'Sheet1'!$F$214</definedName>
    <definedName name="QB_ROW_219250" localSheetId="1" hidden="1">'Sheet1'!$F$185</definedName>
    <definedName name="QB_ROW_22011" localSheetId="1" hidden="1">'Sheet1'!$B$360</definedName>
    <definedName name="QB_ROW_220250" localSheetId="1" hidden="1">'Sheet1'!$F$285</definedName>
    <definedName name="QB_ROW_22040" localSheetId="1" hidden="1">'Sheet1'!$E$103</definedName>
    <definedName name="QB_ROW_221250" localSheetId="1" hidden="1">'Sheet1'!$F$56</definedName>
    <definedName name="QB_ROW_222250" localSheetId="1" hidden="1">'Sheet1'!$F$273</definedName>
    <definedName name="QB_ROW_22250" localSheetId="1" hidden="1">'Sheet1'!$F$108</definedName>
    <definedName name="QB_ROW_22311" localSheetId="1" hidden="1">'Sheet1'!$B$364</definedName>
    <definedName name="QB_ROW_223250" localSheetId="1" hidden="1">'Sheet1'!$F$331</definedName>
    <definedName name="QB_ROW_22340" localSheetId="1" hidden="1">'Sheet1'!$E$109</definedName>
    <definedName name="QB_ROW_224250" localSheetId="1" hidden="1">'Sheet1'!$F$58</definedName>
    <definedName name="QB_ROW_225250" localSheetId="1" hidden="1">'Sheet1'!$F$32</definedName>
    <definedName name="QB_ROW_226250" localSheetId="1" hidden="1">'Sheet1'!$F$297</definedName>
    <definedName name="QB_ROW_227250" localSheetId="1" hidden="1">'Sheet1'!$F$176</definedName>
    <definedName name="QB_ROW_228250" localSheetId="1" hidden="1">'Sheet1'!$F$94</definedName>
    <definedName name="QB_ROW_23021" localSheetId="1" hidden="1">'Sheet1'!$C$361</definedName>
    <definedName name="QB_ROW_23250" localSheetId="1" hidden="1">'Sheet1'!$F$104</definedName>
    <definedName name="QB_ROW_23321" localSheetId="1" hidden="1">'Sheet1'!$C$363</definedName>
    <definedName name="QB_ROW_235250" localSheetId="1" hidden="1">'Sheet1'!$F$280</definedName>
    <definedName name="QB_ROW_237250" localSheetId="1" hidden="1">'Sheet1'!$F$84</definedName>
    <definedName name="QB_ROW_239250" localSheetId="1" hidden="1">'Sheet1'!$F$19</definedName>
    <definedName name="QB_ROW_240250" localSheetId="1" hidden="1">'Sheet1'!$F$95</definedName>
    <definedName name="QB_ROW_241250" localSheetId="1" hidden="1">'Sheet1'!$F$180</definedName>
    <definedName name="QB_ROW_242250" localSheetId="1" hidden="1">'Sheet1'!$F$228</definedName>
    <definedName name="QB_ROW_24250" localSheetId="1" hidden="1">'Sheet1'!$F$105</definedName>
    <definedName name="QB_ROW_244250" localSheetId="1" hidden="1">'Sheet1'!$F$247</definedName>
    <definedName name="QB_ROW_245250" localSheetId="1" hidden="1">'Sheet1'!$F$286</definedName>
    <definedName name="QB_ROW_246240" localSheetId="1" hidden="1">'Sheet1'!$E$201</definedName>
    <definedName name="QB_ROW_247250" localSheetId="1" hidden="1">'Sheet1'!$F$248</definedName>
    <definedName name="QB_ROW_248040" localSheetId="1" hidden="1">'Sheet1'!$E$39</definedName>
    <definedName name="QB_ROW_248250" localSheetId="1" hidden="1">'Sheet1'!$F$41</definedName>
    <definedName name="QB_ROW_248340" localSheetId="1" hidden="1">'Sheet1'!$E$42</definedName>
    <definedName name="QB_ROW_249250" localSheetId="1" hidden="1">'Sheet1'!$F$40</definedName>
    <definedName name="QB_ROW_250040" localSheetId="1" hidden="1">'Sheet1'!$E$349</definedName>
    <definedName name="QB_ROW_250250" localSheetId="1" hidden="1">'Sheet1'!$F$351</definedName>
    <definedName name="QB_ROW_250340" localSheetId="1" hidden="1">'Sheet1'!$E$352</definedName>
    <definedName name="QB_ROW_251250" localSheetId="1" hidden="1">'Sheet1'!$F$350</definedName>
    <definedName name="QB_ROW_252250" localSheetId="1" hidden="1">'Sheet1'!$F$36</definedName>
    <definedName name="QB_ROW_25250" localSheetId="1" hidden="1">'Sheet1'!$F$106</definedName>
    <definedName name="QB_ROW_253240" localSheetId="1" hidden="1">'Sheet1'!$E$67</definedName>
    <definedName name="QB_ROW_254240" localSheetId="1" hidden="1">'Sheet1'!$E$69</definedName>
    <definedName name="QB_ROW_255240" localSheetId="1" hidden="1">'Sheet1'!$E$70</definedName>
    <definedName name="QB_ROW_256240" localSheetId="1" hidden="1">'Sheet1'!$E$356</definedName>
    <definedName name="QB_ROW_257240" localSheetId="1" hidden="1">'Sheet1'!$E$72</definedName>
    <definedName name="QB_ROW_258240" localSheetId="1" hidden="1">'Sheet1'!$E$357</definedName>
    <definedName name="QB_ROW_259230" localSheetId="1" hidden="1">'Sheet1'!$D$362</definedName>
    <definedName name="QB_ROW_260250" localSheetId="1" hidden="1">'Sheet1'!$F$85</definedName>
    <definedName name="QB_ROW_261250" localSheetId="1" hidden="1">'Sheet1'!$F$127</definedName>
    <definedName name="QB_ROW_262250" localSheetId="1" hidden="1">'Sheet1'!$F$128</definedName>
    <definedName name="QB_ROW_26250" localSheetId="1" hidden="1">'Sheet1'!$F$107</definedName>
    <definedName name="QB_ROW_263250" localSheetId="1" hidden="1">'Sheet1'!$F$215</definedName>
    <definedName name="QB_ROW_264250" localSheetId="1" hidden="1">'Sheet1'!$F$263</definedName>
    <definedName name="QB_ROW_265250" localSheetId="1" hidden="1">'Sheet1'!$F$264</definedName>
    <definedName name="QB_ROW_266250" localSheetId="1" hidden="1">'Sheet1'!$F$308</definedName>
    <definedName name="QB_ROW_267250" localSheetId="1" hidden="1">'Sheet1'!$F$184</definedName>
    <definedName name="QB_ROW_268240" localSheetId="1" hidden="1">'Sheet1'!$E$68</definedName>
    <definedName name="QB_ROW_269240" localSheetId="1" hidden="1">'Sheet1'!$E$353</definedName>
    <definedName name="QB_ROW_270040" localSheetId="1" hidden="1">'Sheet1'!$E$62</definedName>
    <definedName name="QB_ROW_270250" localSheetId="1" hidden="1">'Sheet1'!$F$64</definedName>
    <definedName name="QB_ROW_270340" localSheetId="1" hidden="1">'Sheet1'!$E$65</definedName>
    <definedName name="QB_ROW_27040" localSheetId="1" hidden="1">'Sheet1'!$E$110</definedName>
    <definedName name="QB_ROW_271040" localSheetId="1" hidden="1">'Sheet1'!$E$321</definedName>
    <definedName name="QB_ROW_271250" localSheetId="1" hidden="1">'Sheet1'!$F$326</definedName>
    <definedName name="QB_ROW_271340" localSheetId="1" hidden="1">'Sheet1'!$E$327</definedName>
    <definedName name="QB_ROW_272250" localSheetId="1" hidden="1">'Sheet1'!$F$322</definedName>
    <definedName name="QB_ROW_27250" localSheetId="1" hidden="1">'Sheet1'!$F$118</definedName>
    <definedName name="QB_ROW_273250" localSheetId="1" hidden="1">'Sheet1'!$F$323</definedName>
    <definedName name="QB_ROW_27340" localSheetId="1" hidden="1">'Sheet1'!$E$119</definedName>
    <definedName name="QB_ROW_274250" localSheetId="1" hidden="1">'Sheet1'!$F$324</definedName>
    <definedName name="QB_ROW_275250" localSheetId="1" hidden="1">'Sheet1'!$F$325</definedName>
    <definedName name="QB_ROW_277250" localSheetId="1" hidden="1">'Sheet1'!$F$24</definedName>
    <definedName name="QB_ROW_279040" localSheetId="1" hidden="1">'Sheet1'!$E$342</definedName>
    <definedName name="QB_ROW_279250" localSheetId="1" hidden="1">'Sheet1'!$F$346</definedName>
    <definedName name="QB_ROW_279340" localSheetId="1" hidden="1">'Sheet1'!$E$347</definedName>
    <definedName name="QB_ROW_280250" localSheetId="1" hidden="1">'Sheet1'!$F$343</definedName>
    <definedName name="QB_ROW_281250" localSheetId="1" hidden="1">'Sheet1'!$F$344</definedName>
    <definedName name="QB_ROW_282250" localSheetId="1" hidden="1">'Sheet1'!$F$345</definedName>
    <definedName name="QB_ROW_28250" localSheetId="1" hidden="1">'Sheet1'!$F$111</definedName>
    <definedName name="QB_ROW_284250" localSheetId="1" hidden="1">'Sheet1'!$F$332</definedName>
    <definedName name="QB_ROW_285250" localSheetId="1" hidden="1">'Sheet1'!$F$216</definedName>
    <definedName name="QB_ROW_287050" localSheetId="1" hidden="1">'Sheet1'!$F$96</definedName>
    <definedName name="QB_ROW_287260" localSheetId="1" hidden="1">'Sheet1'!$G$98</definedName>
    <definedName name="QB_ROW_287350" localSheetId="1" hidden="1">'Sheet1'!$F$99</definedName>
    <definedName name="QB_ROW_288250" localSheetId="1" hidden="1">'Sheet1'!$F$100</definedName>
    <definedName name="QB_ROW_289260" localSheetId="1" hidden="1">'Sheet1'!$G$97</definedName>
    <definedName name="QB_ROW_290250" localSheetId="1" hidden="1">'Sheet1'!$F$86</definedName>
    <definedName name="QB_ROW_291240" localSheetId="1" hidden="1">'Sheet1'!$E$48</definedName>
    <definedName name="QB_ROW_292240" localSheetId="1" hidden="1">'Sheet1'!$E$320</definedName>
    <definedName name="QB_ROW_29250" localSheetId="1" hidden="1">'Sheet1'!$F$112</definedName>
    <definedName name="QB_ROW_293240" localSheetId="1" hidden="1">'Sheet1'!$E$66</definedName>
    <definedName name="QB_ROW_296240" localSheetId="1" hidden="1">'Sheet1'!$E$71</definedName>
    <definedName name="QB_ROW_297240" localSheetId="1" hidden="1">'Sheet1'!$E$348</definedName>
    <definedName name="QB_ROW_298240" localSheetId="1" hidden="1">'Sheet1'!$E$289</definedName>
    <definedName name="QB_ROW_299250" localSheetId="1" hidden="1">'Sheet1'!$F$63</definedName>
    <definedName name="QB_ROW_300240" localSheetId="1" hidden="1">'Sheet1'!$E$354</definedName>
    <definedName name="QB_ROW_30250" localSheetId="1" hidden="1">'Sheet1'!$F$113</definedName>
    <definedName name="QB_ROW_303240" localSheetId="1" hidden="1">'Sheet1'!#REF!</definedName>
    <definedName name="QB_ROW_307240" localSheetId="1" hidden="1">'Sheet1'!$E$17</definedName>
    <definedName name="QB_ROW_308250" localSheetId="1" hidden="1">'Sheet1'!$F$29</definedName>
    <definedName name="QB_ROW_309250" localSheetId="1" hidden="1">'Sheet1'!$F$197</definedName>
    <definedName name="QB_ROW_310250" localSheetId="1" hidden="1">'Sheet1'!$F$203</definedName>
    <definedName name="QB_ROW_31250" localSheetId="1" hidden="1">'Sheet1'!$F$114</definedName>
    <definedName name="QB_ROW_32250" localSheetId="1" hidden="1">'Sheet1'!$F$115</definedName>
    <definedName name="QB_ROW_33250" localSheetId="1" hidden="1">'Sheet1'!$F$116</definedName>
    <definedName name="QB_ROW_34250" localSheetId="1" hidden="1">'Sheet1'!$F$117</definedName>
    <definedName name="QB_ROW_35040" localSheetId="1" hidden="1">'Sheet1'!$E$120</definedName>
    <definedName name="QB_ROW_35250" localSheetId="1" hidden="1">'Sheet1'!$F$129</definedName>
    <definedName name="QB_ROW_35340" localSheetId="1" hidden="1">'Sheet1'!$E$130</definedName>
    <definedName name="QB_ROW_36250" localSheetId="1" hidden="1">'Sheet1'!$F$121</definedName>
    <definedName name="QB_ROW_37250" localSheetId="1" hidden="1">'Sheet1'!$F$122</definedName>
    <definedName name="QB_ROW_38250" localSheetId="1" hidden="1">'Sheet1'!$F$123</definedName>
    <definedName name="QB_ROW_39250" localSheetId="1" hidden="1">'Sheet1'!$F$124</definedName>
    <definedName name="QB_ROW_40250" localSheetId="1" hidden="1">'Sheet1'!$F$125</definedName>
    <definedName name="QB_ROW_4040" localSheetId="1" hidden="1">'Sheet1'!$E$5</definedName>
    <definedName name="QB_ROW_41250" localSheetId="1" hidden="1">'Sheet1'!$F$126</definedName>
    <definedName name="QB_ROW_42040" localSheetId="1" hidden="1">'Sheet1'!$E$283</definedName>
    <definedName name="QB_ROW_42250" localSheetId="1" hidden="1">'Sheet1'!$F$287</definedName>
    <definedName name="QB_ROW_42340" localSheetId="1" hidden="1">'Sheet1'!$E$288</definedName>
    <definedName name="QB_ROW_4250" localSheetId="1" hidden="1">'Sheet1'!$F$9</definedName>
    <definedName name="QB_ROW_43040" localSheetId="1" hidden="1">'Sheet1'!$E$131</definedName>
    <definedName name="QB_ROW_43250" localSheetId="1" hidden="1">'Sheet1'!$F$142</definedName>
    <definedName name="QB_ROW_43340" localSheetId="1" hidden="1">'Sheet1'!$E$143</definedName>
    <definedName name="QB_ROW_4340" localSheetId="1" hidden="1">'Sheet1'!$E$10</definedName>
    <definedName name="QB_ROW_44250" localSheetId="1" hidden="1">'Sheet1'!$F$133</definedName>
    <definedName name="QB_ROW_45250" localSheetId="1" hidden="1">'Sheet1'!$F$134</definedName>
    <definedName name="QB_ROW_46250" localSheetId="1" hidden="1">'Sheet1'!$F$135</definedName>
    <definedName name="QB_ROW_47250" localSheetId="1" hidden="1">'Sheet1'!$F$136</definedName>
    <definedName name="QB_ROW_48250" localSheetId="1" hidden="1">'Sheet1'!$F$137</definedName>
    <definedName name="QB_ROW_49250" localSheetId="1" hidden="1">'Sheet1'!$F$138</definedName>
    <definedName name="QB_ROW_50250" localSheetId="1" hidden="1">'Sheet1'!$F$139</definedName>
    <definedName name="QB_ROW_5040" localSheetId="1" hidden="1">'Sheet1'!$E$11</definedName>
    <definedName name="QB_ROW_51250" localSheetId="1" hidden="1">'Sheet1'!$F$140</definedName>
    <definedName name="QB_ROW_52040" localSheetId="1" hidden="1">'Sheet1'!$E$144</definedName>
    <definedName name="QB_ROW_52250" localSheetId="1" hidden="1">'Sheet1'!$F$155</definedName>
    <definedName name="QB_ROW_52340" localSheetId="1" hidden="1">'Sheet1'!$E$156</definedName>
    <definedName name="QB_ROW_5250" localSheetId="1" hidden="1">'Sheet1'!$F$14</definedName>
    <definedName name="QB_ROW_53250" localSheetId="1" hidden="1">'Sheet1'!$F$145</definedName>
    <definedName name="QB_ROW_5340" localSheetId="1" hidden="1">'Sheet1'!$E$15</definedName>
    <definedName name="QB_ROW_54250" localSheetId="1" hidden="1">'Sheet1'!$F$146</definedName>
    <definedName name="QB_ROW_55250" localSheetId="1" hidden="1">'Sheet1'!$F$147</definedName>
    <definedName name="QB_ROW_56250" localSheetId="1" hidden="1">'Sheet1'!$F$148</definedName>
    <definedName name="QB_ROW_57250" localSheetId="1" hidden="1">'Sheet1'!$F$149</definedName>
    <definedName name="QB_ROW_58250" localSheetId="1" hidden="1">'Sheet1'!$F$150</definedName>
    <definedName name="QB_ROW_59250" localSheetId="1" hidden="1">'Sheet1'!$F$151</definedName>
    <definedName name="QB_ROW_60040" localSheetId="1" hidden="1">'Sheet1'!$E$157</definedName>
    <definedName name="QB_ROW_60250" localSheetId="1" hidden="1">'Sheet1'!$F$162</definedName>
    <definedName name="QB_ROW_60340" localSheetId="1" hidden="1">'Sheet1'!$E$163</definedName>
    <definedName name="QB_ROW_61250" localSheetId="1" hidden="1">'Sheet1'!$F$158</definedName>
    <definedName name="QB_ROW_62250" localSheetId="1" hidden="1">'Sheet1'!$F$159</definedName>
    <definedName name="QB_ROW_6250" localSheetId="1" hidden="1">'Sheet1'!$F$284</definedName>
    <definedName name="QB_ROW_63250" localSheetId="1" hidden="1">'Sheet1'!$F$160</definedName>
    <definedName name="QB_ROW_64250" localSheetId="1" hidden="1">'Sheet1'!$F$161</definedName>
    <definedName name="QB_ROW_65040" localSheetId="1" hidden="1">'Sheet1'!$E$164</definedName>
    <definedName name="QB_ROW_65250" localSheetId="1" hidden="1">'Sheet1'!$F$171</definedName>
    <definedName name="QB_ROW_65340" localSheetId="1" hidden="1">'Sheet1'!$E$172</definedName>
    <definedName name="QB_ROW_66250" localSheetId="1" hidden="1">'Sheet1'!$F$165</definedName>
    <definedName name="QB_ROW_67250" localSheetId="1" hidden="1">'Sheet1'!$F$166</definedName>
    <definedName name="QB_ROW_68250" localSheetId="1" hidden="1">'Sheet1'!$F$167</definedName>
    <definedName name="QB_ROW_69250" localSheetId="1" hidden="1">'Sheet1'!$F$168</definedName>
    <definedName name="QB_ROW_70250" localSheetId="1" hidden="1">'Sheet1'!$F$169</definedName>
    <definedName name="QB_ROW_71240" localSheetId="1" hidden="1">'Sheet1'!$E$200</definedName>
    <definedName name="QB_ROW_72040" localSheetId="1" hidden="1">'Sheet1'!$E$202</definedName>
    <definedName name="QB_ROW_72250" localSheetId="1" hidden="1">'Sheet1'!$F$217</definedName>
    <definedName name="QB_ROW_72340" localSheetId="1" hidden="1">'Sheet1'!$E$218</definedName>
    <definedName name="QB_ROW_73250" localSheetId="1" hidden="1">'Sheet1'!$F$205</definedName>
    <definedName name="QB_ROW_74250" localSheetId="1" hidden="1">'Sheet1'!$F$206</definedName>
    <definedName name="QB_ROW_75250" localSheetId="1" hidden="1">'Sheet1'!$F$207</definedName>
    <definedName name="QB_ROW_76250" localSheetId="1" hidden="1">'Sheet1'!$F$208</definedName>
    <definedName name="QB_ROW_77250" localSheetId="1" hidden="1">'Sheet1'!$F$209</definedName>
    <definedName name="QB_ROW_78250" localSheetId="1" hidden="1">'Sheet1'!$F$210</definedName>
    <definedName name="QB_ROW_79250" localSheetId="1" hidden="1">'Sheet1'!$F$211</definedName>
    <definedName name="QB_ROW_80040" localSheetId="1" hidden="1">'Sheet1'!$E$219</definedName>
    <definedName name="QB_ROW_80250" localSheetId="1" hidden="1">'Sheet1'!$F$229</definedName>
    <definedName name="QB_ROW_80340" localSheetId="1" hidden="1">'Sheet1'!$E$230</definedName>
    <definedName name="QB_ROW_81250" localSheetId="1" hidden="1">'Sheet1'!$F$220</definedName>
    <definedName name="QB_ROW_82250" localSheetId="1" hidden="1">'Sheet1'!$F$221</definedName>
    <definedName name="QB_ROW_83250" localSheetId="1" hidden="1">'Sheet1'!$F$222</definedName>
    <definedName name="QB_ROW_84250" localSheetId="1" hidden="1">'Sheet1'!$F$223</definedName>
    <definedName name="QB_ROW_85250" localSheetId="1" hidden="1">'Sheet1'!$F$224</definedName>
    <definedName name="QB_ROW_86250" localSheetId="1" hidden="1">'Sheet1'!$F$225</definedName>
    <definedName name="QB_ROW_86321" localSheetId="1" hidden="1">'Sheet1'!$C$77</definedName>
    <definedName name="QB_ROW_87031" localSheetId="1" hidden="1">'Sheet1'!$D$74</definedName>
    <definedName name="QB_ROW_87250" localSheetId="1" hidden="1">'Sheet1'!$F$226</definedName>
    <definedName name="QB_ROW_87331" localSheetId="1" hidden="1">'Sheet1'!$D$76</definedName>
    <definedName name="QB_ROW_88250" localSheetId="1" hidden="1">'Sheet1'!$F$227</definedName>
    <definedName name="QB_ROW_89040" localSheetId="1" hidden="1">'Sheet1'!$E$231</definedName>
    <definedName name="QB_ROW_89250" localSheetId="1" hidden="1">'Sheet1'!$F$239</definedName>
    <definedName name="QB_ROW_89340" localSheetId="1" hidden="1">'Sheet1'!$E$240</definedName>
    <definedName name="QB_ROW_90250" localSheetId="1" hidden="1">'Sheet1'!$F$232</definedName>
    <definedName name="QB_ROW_9040" localSheetId="1" hidden="1">'Sheet1'!$E$89</definedName>
    <definedName name="QB_ROW_91250" localSheetId="1" hidden="1">'Sheet1'!$F$233</definedName>
    <definedName name="QB_ROW_92250" localSheetId="1" hidden="1">'Sheet1'!$F$234</definedName>
    <definedName name="QB_ROW_9250" localSheetId="1" hidden="1">'Sheet1'!$F$101</definedName>
    <definedName name="QB_ROW_93250" localSheetId="1" hidden="1">'Sheet1'!$F$235</definedName>
    <definedName name="QB_ROW_9340" localSheetId="1" hidden="1">'Sheet1'!$E$102</definedName>
    <definedName name="QB_ROW_94250" localSheetId="1" hidden="1">'Sheet1'!$F$236</definedName>
    <definedName name="QB_ROW_95250" localSheetId="1" hidden="1">'Sheet1'!$F$237</definedName>
    <definedName name="QB_ROW_96250" localSheetId="1" hidden="1">'Sheet1'!$F$238</definedName>
    <definedName name="QB_ROW_97040" localSheetId="1" hidden="1">'Sheet1'!$E$241</definedName>
    <definedName name="QB_ROW_97250" localSheetId="1" hidden="1">'Sheet1'!$F$249</definedName>
    <definedName name="QB_ROW_97340" localSheetId="1" hidden="1">'Sheet1'!$E$250</definedName>
    <definedName name="QB_ROW_98250" localSheetId="1" hidden="1">'Sheet1'!$F$242</definedName>
    <definedName name="QB_ROW_99250" localSheetId="1" hidden="1">'Sheet1'!$F$243</definedName>
    <definedName name="QBCANSUPPORTUPDATE" localSheetId="1">TRUE</definedName>
    <definedName name="QBCOMPANYFILENAME" localSheetId="1">"\\GCFD0\Quickbooks\Groom Creek Fire District.QBW"</definedName>
    <definedName name="QBENDDATE" localSheetId="1">20150326</definedName>
    <definedName name="QBHEADERSONSCREEN" localSheetId="1">FALSE</definedName>
    <definedName name="QBMETADATASIZE" localSheetId="1">5809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"b9ed236bfd234433a46b0c8ffe54637e"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7</definedName>
    <definedName name="QBSTARTDATE" localSheetId="1">20140701</definedName>
    <definedName name="_xlnm.Print_Titles" localSheetId="1">'Sheet1'!$A:$G,'Sheet1'!$1:$2</definedName>
  </definedNames>
  <calcPr calcId="125725"/>
</workbook>
</file>

<file path=xl/sharedStrings.xml><?xml version="1.0" encoding="utf-8"?>
<sst xmlns="http://schemas.openxmlformats.org/spreadsheetml/2006/main" count="372" uniqueCount="372">
  <si>
    <t>Jul 1, '14 - Mar 26, 15</t>
  </si>
  <si>
    <t>Budget</t>
  </si>
  <si>
    <t>$ Over Budget</t>
  </si>
  <si>
    <t>% of Budget</t>
  </si>
  <si>
    <t>Ordinary Income/Expense</t>
  </si>
  <si>
    <t>Income</t>
  </si>
  <si>
    <t>101.00 - County Distributions</t>
  </si>
  <si>
    <t>101.10 · Real Property Tax</t>
  </si>
  <si>
    <t>101.20 · FDAT</t>
  </si>
  <si>
    <t>101.30 · Interest</t>
  </si>
  <si>
    <t>101.00 - County Distributions - Other</t>
  </si>
  <si>
    <t>Total 101.00 - County Distributions</t>
  </si>
  <si>
    <t>102.00 - Fire Support</t>
  </si>
  <si>
    <t>102.10 · Off-District Wildland Fire</t>
  </si>
  <si>
    <t>102.20 · Off-District Structure Fire</t>
  </si>
  <si>
    <t>102.00 - Fire Support - Other</t>
  </si>
  <si>
    <t>Total 102.00 - Fire Support</t>
  </si>
  <si>
    <t>Fire Support</t>
  </si>
  <si>
    <t>Insurance Recoveries</t>
  </si>
  <si>
    <t>103.00 · EMS Support</t>
  </si>
  <si>
    <t>103.10 · CPR Classes</t>
  </si>
  <si>
    <t>103.00 · EMS Support - Other</t>
  </si>
  <si>
    <t>Total 103.00 · EMS Support</t>
  </si>
  <si>
    <t>104.00 · Donations</t>
  </si>
  <si>
    <t>104.10 · Newsletter Income</t>
  </si>
  <si>
    <t>104.20 · Chipper Truck Fund</t>
  </si>
  <si>
    <t>104.00 · Donations - Other</t>
  </si>
  <si>
    <t>Total 104.00 · Donations</t>
  </si>
  <si>
    <t>105.00 · Misc Income</t>
  </si>
  <si>
    <t>106.00 · Fuels Management Income</t>
  </si>
  <si>
    <t>106.05 Disposal Fees</t>
  </si>
  <si>
    <t>106.10 · Chipper Services Income</t>
  </si>
  <si>
    <t>106.20 · Resident Fees</t>
  </si>
  <si>
    <t>106.30 · Grant In-Kind Services</t>
  </si>
  <si>
    <t>106.00 · Fuels Management Income - Other</t>
  </si>
  <si>
    <t>Total 106.00 · Fuels Management Income</t>
  </si>
  <si>
    <t>107.00 · Misc Grant Income</t>
  </si>
  <si>
    <t>107.10 · 100 Club Grant Income</t>
  </si>
  <si>
    <t>107.00 · Misc Grant Income - Other</t>
  </si>
  <si>
    <t>Total 107.00 · Misc Grant Income</t>
  </si>
  <si>
    <t>110.00 · Misc. Fees</t>
  </si>
  <si>
    <t>110.10 · Plans Review Fees</t>
  </si>
  <si>
    <t>110.00 · Misc. Fees - Other</t>
  </si>
  <si>
    <t>Total 110.00 · Misc. Fees</t>
  </si>
  <si>
    <t>130.00 · Defensible Space Project Income</t>
  </si>
  <si>
    <t>130.10 · Homeowners Fees</t>
  </si>
  <si>
    <t>130.20 · Grant Reimbursement</t>
  </si>
  <si>
    <t>130.00 · Defensible Space Project Income - Other</t>
  </si>
  <si>
    <t>Total 130.00 · Defensible Space Project Income</t>
  </si>
  <si>
    <t>135.00 · Title 3 Grant Income</t>
  </si>
  <si>
    <t>140.00 · VFA Grant Income</t>
  </si>
  <si>
    <t>140.10 · VFA Matching Funds</t>
  </si>
  <si>
    <t>140.11 · VFA Fed Share</t>
  </si>
  <si>
    <t>140.00 · VFA Grant Income - Other</t>
  </si>
  <si>
    <t>Total 140.00 · VFA Grant Income</t>
  </si>
  <si>
    <t>150.00 · SFA Grant Income</t>
  </si>
  <si>
    <t>150.10 · Fire Act Grant</t>
  </si>
  <si>
    <t>150.15 · SFA Grant 06-03</t>
  </si>
  <si>
    <t>150.20 · SFA Grant 4-9  Current</t>
  </si>
  <si>
    <t>150.25 · SFA Grant 4008 Current</t>
  </si>
  <si>
    <t>150.30 · VFA Grant - chip</t>
  </si>
  <si>
    <t>150.00 · SFA Grant Income - Other</t>
  </si>
  <si>
    <t>Total 150.00 · SFA Grant Income</t>
  </si>
  <si>
    <t>155.00 · WFHF 09-016</t>
  </si>
  <si>
    <t>155.10 · Grant Discount</t>
  </si>
  <si>
    <t>155.00 · WFHF 09-016 - Other</t>
  </si>
  <si>
    <t>Total 155.00 · WFHF 09-016</t>
  </si>
  <si>
    <t>156.00 · PSSP Grant Revenue</t>
  </si>
  <si>
    <t>160.00 · 100 Club Grant Income</t>
  </si>
  <si>
    <t>165.00 · FM Global Prevention Grant</t>
  </si>
  <si>
    <t>170.00 · Fire Act Grant Income</t>
  </si>
  <si>
    <t>180.00 · AZ DOHS Grant</t>
  </si>
  <si>
    <t>185.00 · AHIMT Reimbursement</t>
  </si>
  <si>
    <t>190.00 · AZ GOHS Grant</t>
  </si>
  <si>
    <t>Total Income</t>
  </si>
  <si>
    <t>Cost of Goods Sold</t>
  </si>
  <si>
    <t>5000 · Cost of Goods Sold</t>
  </si>
  <si>
    <t>Total COGS</t>
  </si>
  <si>
    <t>Gross Profit</t>
  </si>
  <si>
    <t>Expense</t>
  </si>
  <si>
    <t>Taxes Paid</t>
  </si>
  <si>
    <t>200.00 · Payroll Expenses</t>
  </si>
  <si>
    <t>200.10 · FICA</t>
  </si>
  <si>
    <t>200.11 · Social Security</t>
  </si>
  <si>
    <t>200.13 · Medicare</t>
  </si>
  <si>
    <t>200.14 · Tax Penalties</t>
  </si>
  <si>
    <t>200.15 · Unemployment Benefits Paid</t>
  </si>
  <si>
    <t>200.16 · PR Tax Reimbursement</t>
  </si>
  <si>
    <t>200.00 · Payroll Expenses - Other</t>
  </si>
  <si>
    <t>Total 200.00 · Payroll Expenses</t>
  </si>
  <si>
    <t>201.00 · Salaries</t>
  </si>
  <si>
    <t>201.10 · Staff Salaries</t>
  </si>
  <si>
    <t>201.11 · Member Reimbursement</t>
  </si>
  <si>
    <t>201.12 · Member Retirement</t>
  </si>
  <si>
    <t>201.13 · Fuels Management Personnel</t>
  </si>
  <si>
    <t>201.14 · Off-District F/T Personnel</t>
  </si>
  <si>
    <t>201.15 · Off-District Personnel</t>
  </si>
  <si>
    <t>201.16 · Office Wages</t>
  </si>
  <si>
    <t>201.18 · Payroll Reimbursement</t>
  </si>
  <si>
    <t>201.16 · Office Wages - Other</t>
  </si>
  <si>
    <t>Total 201.16 · Office Wages</t>
  </si>
  <si>
    <t>201.17 · Off-District Status Chk In</t>
  </si>
  <si>
    <t>201.00 · Salaries - Other</t>
  </si>
  <si>
    <t>Total 201.00 · Salaries</t>
  </si>
  <si>
    <t>203.00 · Apparatus</t>
  </si>
  <si>
    <t>203.10 · Annual Vehicle Maintenance</t>
  </si>
  <si>
    <t>203.11 · Routine Maintenance</t>
  </si>
  <si>
    <t>203.12 · Fuel</t>
  </si>
  <si>
    <t>203.13 · Tire Repair / Replacement</t>
  </si>
  <si>
    <t>203.00 · Apparatus - Other</t>
  </si>
  <si>
    <t>Total 203.00 · Apparatus</t>
  </si>
  <si>
    <t>204.00 · Equipment Maintenance</t>
  </si>
  <si>
    <t>204.10 · Routine Equipment Maintenance</t>
  </si>
  <si>
    <t>204.11 · Fire Extinguisher Maintenance</t>
  </si>
  <si>
    <t>204.12 · SCBA Maintenance</t>
  </si>
  <si>
    <t>204.13 · Ladder Testing</t>
  </si>
  <si>
    <t>204.14 · Hydrostatic Testing</t>
  </si>
  <si>
    <t>204.15 · Pump &amp; Hose Testing</t>
  </si>
  <si>
    <t>204.16 · Hose Maintenance</t>
  </si>
  <si>
    <t>204.00 · Equipment Maintenance - Other</t>
  </si>
  <si>
    <t>Total 204.00 · Equipment Maintenance</t>
  </si>
  <si>
    <t>205.00 · Structure Operations</t>
  </si>
  <si>
    <t>205.10 · Class A Foam</t>
  </si>
  <si>
    <t>205.11 · Hose</t>
  </si>
  <si>
    <t>205.12 · Ladders</t>
  </si>
  <si>
    <t>205.13 · Apparatus Equipment</t>
  </si>
  <si>
    <t>205.14 · Rescue Tools</t>
  </si>
  <si>
    <t>205.15 · Hand Tools</t>
  </si>
  <si>
    <t>205.16 · Fire Extinguishers</t>
  </si>
  <si>
    <t>205.17 · Structure Fire Misc Expenses</t>
  </si>
  <si>
    <t>205.00 · Structure Operations - Other</t>
  </si>
  <si>
    <t>Total 205.00 · Structure Operations</t>
  </si>
  <si>
    <t>206.00 · Wildland Operations</t>
  </si>
  <si>
    <t>206.01 · Off District Wildand Personnel</t>
  </si>
  <si>
    <t>206.10 · Class A Foam</t>
  </si>
  <si>
    <t>206.11 · Hose</t>
  </si>
  <si>
    <t>206.12 · Portable Pumps</t>
  </si>
  <si>
    <t>206.13 · Structure Protection Trailer</t>
  </si>
  <si>
    <t>206.14 · Off-District Travel Expenses</t>
  </si>
  <si>
    <t>206.15 · Travel Per Diem/Food</t>
  </si>
  <si>
    <t>206.16 · Wildland Tools</t>
  </si>
  <si>
    <t>206.17 · Wildland Equipment</t>
  </si>
  <si>
    <t>206.18 · Widland PPE</t>
  </si>
  <si>
    <t>206.00 · Wildland Operations - Other</t>
  </si>
  <si>
    <t>Total 206.00 · Wildland Operations</t>
  </si>
  <si>
    <t>207.00 · EMS Operations</t>
  </si>
  <si>
    <t>207.10 · Defibrillator Supplies</t>
  </si>
  <si>
    <t>207.11 · Oxygen Tank Fill</t>
  </si>
  <si>
    <t>207.12 · Airway Supplies</t>
  </si>
  <si>
    <t>207.13 · Bandaging Supplies</t>
  </si>
  <si>
    <t>207.14 · Immobilization Supplies</t>
  </si>
  <si>
    <t>207.15 · Personal Protective Equipment</t>
  </si>
  <si>
    <t>207.16 · Biohazard Supplies</t>
  </si>
  <si>
    <t>207.17 · Diagnostic Supplies</t>
  </si>
  <si>
    <t>207.19 · Drug Box</t>
  </si>
  <si>
    <t>207.20 · Other</t>
  </si>
  <si>
    <t>207.00 · EMS Operations - Other</t>
  </si>
  <si>
    <t>Total 207.00 · EMS Operations</t>
  </si>
  <si>
    <t>208.00 · PPE</t>
  </si>
  <si>
    <t>208.10 · PPE Repair</t>
  </si>
  <si>
    <t>208.11 · SCBA Repair</t>
  </si>
  <si>
    <t>208.12 · Wildland Fire PPE</t>
  </si>
  <si>
    <t>208.13 · Wildland Boots</t>
  </si>
  <si>
    <t>208.00 · PPE - Other</t>
  </si>
  <si>
    <t>Total 208.00 · PPE</t>
  </si>
  <si>
    <t>209.00 · Communications</t>
  </si>
  <si>
    <t>209.10 · Dispatch Fees</t>
  </si>
  <si>
    <t>209.11 · Handheld Radios</t>
  </si>
  <si>
    <t>209.12 · Mobile Radios</t>
  </si>
  <si>
    <t>209.13 · Voice Pagers</t>
  </si>
  <si>
    <t>209.14 · Cell Phones</t>
  </si>
  <si>
    <t>209.15 · Text Pager</t>
  </si>
  <si>
    <t>209.00 · Communications - Other</t>
  </si>
  <si>
    <t>Total 209.00 · Communications</t>
  </si>
  <si>
    <t>211.00 · Fuels Management</t>
  </si>
  <si>
    <t>211.10 · Property Assessment Tools</t>
  </si>
  <si>
    <t>211.11 · Equipment</t>
  </si>
  <si>
    <t>211.12 · Vehicle Maintenance</t>
  </si>
  <si>
    <t>211.20 · Dumpster Fees</t>
  </si>
  <si>
    <t>211.30 · Chipper Repair/Maintenance</t>
  </si>
  <si>
    <t>211.40 · Prescribed Burn Expenses</t>
  </si>
  <si>
    <t>211.50 · Contracted Labor</t>
  </si>
  <si>
    <t>211.00 · Fuels Management - Other</t>
  </si>
  <si>
    <t>Total 211.00 · Fuels Management</t>
  </si>
  <si>
    <t>214.00 · Training</t>
  </si>
  <si>
    <t>214.08 · Paramedic Training</t>
  </si>
  <si>
    <t>214.09 · Wildland Training</t>
  </si>
  <si>
    <t>214.10 · Text Books</t>
  </si>
  <si>
    <t>214.11 · EMT Training</t>
  </si>
  <si>
    <t>214.12 · Firefighter I &amp; II Training</t>
  </si>
  <si>
    <t>214.13 · In House Training Supplies</t>
  </si>
  <si>
    <t>214.14 · Travel Reimbursement</t>
  </si>
  <si>
    <t>214.15 · Travel Per Diem / Food Expense</t>
  </si>
  <si>
    <t>214.16 · Prescott Training Center Use</t>
  </si>
  <si>
    <t>214.17 · Audio / Visual Supplies</t>
  </si>
  <si>
    <t>214.18 · EMS Continuing Education</t>
  </si>
  <si>
    <t>214.19 · Lodging</t>
  </si>
  <si>
    <t>214.20 · Transportation Expense</t>
  </si>
  <si>
    <t>214.21 · AFDA Training</t>
  </si>
  <si>
    <t>214.00 · Training - Other</t>
  </si>
  <si>
    <t>Total 214.00 · Training</t>
  </si>
  <si>
    <t>215.00 · Miscellaneous Operations</t>
  </si>
  <si>
    <t>216.00 · Interest Expense</t>
  </si>
  <si>
    <t>220.00 · Dues &amp; Subscriptions</t>
  </si>
  <si>
    <t>220.22 Western Yavapai Chief's</t>
  </si>
  <si>
    <t>220.09 · NFPA Code Subscription</t>
  </si>
  <si>
    <t>220.10 · NFPA Annual Dues</t>
  </si>
  <si>
    <t>220.11 · Arizona Fire District Assn</t>
  </si>
  <si>
    <t>220.12 · Magazine Subscriptions</t>
  </si>
  <si>
    <t>220.13 · Daily Courier Newspapaer</t>
  </si>
  <si>
    <t>220.14 · Wildland Firefighter Magazine</t>
  </si>
  <si>
    <t>220.15 · AZ Fire Chief's Association</t>
  </si>
  <si>
    <t>220.16 · Costco Wholesale Membership</t>
  </si>
  <si>
    <t>220.17 · NAEMS Dues</t>
  </si>
  <si>
    <t>220.18 · American Express Card Services</t>
  </si>
  <si>
    <t>220.19 · CLIA Clinical Laboratory Waiver</t>
  </si>
  <si>
    <t>220.20 · Quickbooks Payroll</t>
  </si>
  <si>
    <t>220.21 · Computer Security</t>
  </si>
  <si>
    <t>220.00 · Dues &amp; Subscriptions - Other</t>
  </si>
  <si>
    <t>Total 220.00 · Dues &amp; Subscriptions</t>
  </si>
  <si>
    <t>221.00 · Office Supplies</t>
  </si>
  <si>
    <t>221.10 · Copy Paper</t>
  </si>
  <si>
    <t>221.11 · Toner / Ink Jet Cartridges</t>
  </si>
  <si>
    <t>221.12 · Printing &amp; Duplication</t>
  </si>
  <si>
    <t>221.13 · Postage</t>
  </si>
  <si>
    <t>221.14 · Computer Supplies</t>
  </si>
  <si>
    <t>221.15 · Computer Repair / Replacement</t>
  </si>
  <si>
    <t>221.16 · General Supplies</t>
  </si>
  <si>
    <t>221.17 · Coffee</t>
  </si>
  <si>
    <t>221.20 · Shipping Charges</t>
  </si>
  <si>
    <t>221.00 · Office Supplies - Other</t>
  </si>
  <si>
    <t>Total 221.00 · Office Supplies</t>
  </si>
  <si>
    <t>222.00 · Utilities</t>
  </si>
  <si>
    <t>222.10 · Propane</t>
  </si>
  <si>
    <t>222.11 · Electric</t>
  </si>
  <si>
    <t>222.12 · Telephone</t>
  </si>
  <si>
    <t>222.13 · Trash Service</t>
  </si>
  <si>
    <t>222.14 · Water</t>
  </si>
  <si>
    <t>222.15 · Alarm Monitoring</t>
  </si>
  <si>
    <t>222.16 · Internet Service</t>
  </si>
  <si>
    <t>222.00 · Utilities - Other</t>
  </si>
  <si>
    <t>Total 222.00 · Utilities</t>
  </si>
  <si>
    <t>223.00 · Insurance</t>
  </si>
  <si>
    <t>223.10 · Liability &amp; Vehicles</t>
  </si>
  <si>
    <t>223.11 · Member Accident &amp; Sickness</t>
  </si>
  <si>
    <t>223.12 · Worker's Compensation Insurance</t>
  </si>
  <si>
    <t>223.13 · Life Insurance</t>
  </si>
  <si>
    <t>223.14 · Health, Dental and Vision</t>
  </si>
  <si>
    <t>223.15 · Health Savings Account</t>
  </si>
  <si>
    <t>223.16 · PSPRS Cancer Insurance</t>
  </si>
  <si>
    <t>223.00 · Insurance - Other</t>
  </si>
  <si>
    <t>Total 223.00 · Insurance</t>
  </si>
  <si>
    <t>224.00 · Facility Maintenance</t>
  </si>
  <si>
    <t>224.10 · Routine Maintenance</t>
  </si>
  <si>
    <t>224.11 · Major Maintenance</t>
  </si>
  <si>
    <t>224.00 · Facility Maintenance - Other</t>
  </si>
  <si>
    <t>Total 224.00 · Facility Maintenance</t>
  </si>
  <si>
    <t>226.00 · Personnel Services</t>
  </si>
  <si>
    <t>226.10 · Immunizations</t>
  </si>
  <si>
    <t>226.11 · Infection Control</t>
  </si>
  <si>
    <t>226.12 · Uniforms</t>
  </si>
  <si>
    <t>226.13 · Off District Travel</t>
  </si>
  <si>
    <t>226.14 · Travel Meal/Per Diem Expense</t>
  </si>
  <si>
    <t>226.15 · SCBA Fit Testing</t>
  </si>
  <si>
    <t>226.16 · Employer Physical Exams</t>
  </si>
  <si>
    <t>226.17 · Background Investigations</t>
  </si>
  <si>
    <t>226.00 · Personnel Services - Other</t>
  </si>
  <si>
    <t>Total 226.00 · Personnel Services</t>
  </si>
  <si>
    <t>227.00 · Community Relations</t>
  </si>
  <si>
    <t>227.10 · Public Information</t>
  </si>
  <si>
    <t>227.11 · Public Education / Training</t>
  </si>
  <si>
    <t>227.12 · Open House Expenses</t>
  </si>
  <si>
    <t>227.13 · Misc Expenses</t>
  </si>
  <si>
    <t>227.14 · Newsletter Expenses</t>
  </si>
  <si>
    <t>227.15 · Website Maintenance</t>
  </si>
  <si>
    <t>227.00 · Community Relations - Other</t>
  </si>
  <si>
    <t>Total 227.00 · Community Relations</t>
  </si>
  <si>
    <t>228.00 · Professional Fees</t>
  </si>
  <si>
    <t>228.10 · Audit Fees</t>
  </si>
  <si>
    <t>228.11 · Legal Fees</t>
  </si>
  <si>
    <t>228.12 · Consulting Fees</t>
  </si>
  <si>
    <t>228.13 · Accounting Fees</t>
  </si>
  <si>
    <t>228.00 · Professional Fees - Other</t>
  </si>
  <si>
    <t>Total 228.00 · Professional Fees</t>
  </si>
  <si>
    <t>230.00 · Debt Service</t>
  </si>
  <si>
    <t>230.11 · Facilities Debt Service</t>
  </si>
  <si>
    <t>230.20 · Apparatus Debt Service</t>
  </si>
  <si>
    <t>230.21 · Interest Expense</t>
  </si>
  <si>
    <t>230.00 · Debt Service - Other</t>
  </si>
  <si>
    <t>Total 230.00 · Debt Service</t>
  </si>
  <si>
    <t>231.00 · Prevention</t>
  </si>
  <si>
    <t>250.00 · Capital Equipment</t>
  </si>
  <si>
    <t>250.10 · New Engine Equipment</t>
  </si>
  <si>
    <t>250.11 · Extrication Equipment</t>
  </si>
  <si>
    <t>250.12 · Rescue Saw</t>
  </si>
  <si>
    <t>250.13 · PPV Fans</t>
  </si>
  <si>
    <t>250.14 · Thermal Imaging Camera</t>
  </si>
  <si>
    <t>250.15 · Generator</t>
  </si>
  <si>
    <t>250.16 · Misc Capital Equipment</t>
  </si>
  <si>
    <t>250.00 · Capital Equipment - Other</t>
  </si>
  <si>
    <t>Total 250.00 · Capital Equipment</t>
  </si>
  <si>
    <t>251.00 · Capital Building</t>
  </si>
  <si>
    <t>251.10 · New Station Planning</t>
  </si>
  <si>
    <t>251.11 · Existing Station Improvements</t>
  </si>
  <si>
    <t>251.00 · Capital Building - Other</t>
  </si>
  <si>
    <t>Total 251.00 · Capital Building</t>
  </si>
  <si>
    <t>252.00 · Capital Vehicles</t>
  </si>
  <si>
    <t>252.10 · Engine/Pumper</t>
  </si>
  <si>
    <t>252.11 · Command Vehicle</t>
  </si>
  <si>
    <t>252.12 · Type 6 Engine</t>
  </si>
  <si>
    <t>252.00 · Capital Vehicles - Other</t>
  </si>
  <si>
    <t>Total 252.00 · Capital Vehicles</t>
  </si>
  <si>
    <t>290.00 · Contingency Expenses</t>
  </si>
  <si>
    <t>300.00 · SFA Grant</t>
  </si>
  <si>
    <t>300.10 · Public Information Materials</t>
  </si>
  <si>
    <t>300.20 · Personnel</t>
  </si>
  <si>
    <t>300.30 · Supplies and Equipment</t>
  </si>
  <si>
    <t>300.40 · Fuels Handling &amp; Disposal</t>
  </si>
  <si>
    <t>300.50 · SFA Grant Match</t>
  </si>
  <si>
    <t>300.00 · SFA Grant - Other</t>
  </si>
  <si>
    <t>Total 300.00 · SFA Grant</t>
  </si>
  <si>
    <t>315.00 · Title 3 Grant Expenses</t>
  </si>
  <si>
    <t>350.00 · WFHF Grant Expenses</t>
  </si>
  <si>
    <t>350.10 · WFHF Personnel Expense</t>
  </si>
  <si>
    <t>350.20 · WFHF Supplies</t>
  </si>
  <si>
    <t>350.30 · WFHF Apparatus/Equipment</t>
  </si>
  <si>
    <t>350.40 · WFHF Public Education</t>
  </si>
  <si>
    <t>350.00 · WFHF Grant Expenses - Other</t>
  </si>
  <si>
    <t>Total 350.00 · WFHF Grant Expenses</t>
  </si>
  <si>
    <t>400.00 · VFA Grant</t>
  </si>
  <si>
    <t>400.10 · Chipper</t>
  </si>
  <si>
    <t>400.20 · Water Supply Trailer</t>
  </si>
  <si>
    <t>400.50 · VFA Grant Match</t>
  </si>
  <si>
    <t>400.75 · VFA Grant PPE</t>
  </si>
  <si>
    <t>400.00 · VFA Grant - Other</t>
  </si>
  <si>
    <t>Total 400.00 · VFA Grant</t>
  </si>
  <si>
    <t>500.00 · Fire Act Grant</t>
  </si>
  <si>
    <t>500.10 · Personal Protective Equipment</t>
  </si>
  <si>
    <t>500.20 · SCBA</t>
  </si>
  <si>
    <t>500.30 · Equipment</t>
  </si>
  <si>
    <t>500.40 · Fire Act Match</t>
  </si>
  <si>
    <t>500.00 · Fire Act Grant - Other</t>
  </si>
  <si>
    <t>Total 500.00 · Fire Act Grant</t>
  </si>
  <si>
    <t>510.00 · FP&amp;S</t>
  </si>
  <si>
    <t>510.10 · Street Signs</t>
  </si>
  <si>
    <t>510.20 · Knox Boxes</t>
  </si>
  <si>
    <t>510.30 · Address Numbers</t>
  </si>
  <si>
    <t>510.00 · FP&amp;S - Other</t>
  </si>
  <si>
    <t>Total 510.00 · FP&amp;S</t>
  </si>
  <si>
    <t>585.00 · AHIMT Reimbursable Expenses</t>
  </si>
  <si>
    <t>600.00 · 100 Club Grants</t>
  </si>
  <si>
    <t>600.10 · Safety Stipend</t>
  </si>
  <si>
    <t>600.00 · 100 Club Grants - Other</t>
  </si>
  <si>
    <t>Total 600.00 · 100 Club Grants</t>
  </si>
  <si>
    <t>650.00 · FM Global Grant Expenses</t>
  </si>
  <si>
    <t>66900 · Reconciliation Discrepancies</t>
  </si>
  <si>
    <t>6999 · Uncategorized Expenses</t>
  </si>
  <si>
    <t>800.00 · AZ DOHS Grant Expenses</t>
  </si>
  <si>
    <t>900.00 · AZ GOHS Grant Expenses</t>
  </si>
  <si>
    <t>Total Expense</t>
  </si>
  <si>
    <t>Net Ordinary Income</t>
  </si>
  <si>
    <t>Other Income/Expense</t>
  </si>
  <si>
    <t>Other Income</t>
  </si>
  <si>
    <t>1000 · Sale of Asset</t>
  </si>
  <si>
    <t>Total Other Income</t>
  </si>
  <si>
    <t>Net Other Income</t>
  </si>
  <si>
    <t>Net Income</t>
  </si>
  <si>
    <t>LPV</t>
  </si>
  <si>
    <t>Total Assessment</t>
  </si>
  <si>
    <t>FDAT</t>
  </si>
  <si>
    <t>Total Tax Revenue</t>
  </si>
  <si>
    <t>2015-16 Budget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</si>
</sst>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#,##0.00;\-#,##0.00"/>
    <numFmt numFmtId="165" formatCode="#,##0.0#%;\-#,##0.0#%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2" xfId="0" applyNumberFormat="1" applyFont="1" applyBorder="1"/>
    <xf numFmtId="165" fontId="3" fillId="0" borderId="2" xfId="0" applyNumberFormat="1" applyFont="1" applyBorder="1"/>
    <xf numFmtId="164" fontId="3" fillId="0" borderId="0" xfId="0" applyNumberFormat="1" applyFont="1" applyBorder="1"/>
    <xf numFmtId="165" fontId="3" fillId="0" borderId="0" xfId="0" applyNumberFormat="1" applyFont="1" applyBorder="1"/>
    <xf numFmtId="164" fontId="3" fillId="0" borderId="3" xfId="0" applyNumberFormat="1" applyFont="1" applyBorder="1"/>
    <xf numFmtId="165" fontId="3" fillId="0" borderId="3" xfId="0" applyNumberFormat="1" applyFont="1" applyBorder="1"/>
    <xf numFmtId="164" fontId="3" fillId="0" borderId="4" xfId="0" applyNumberFormat="1" applyFont="1" applyBorder="1"/>
    <xf numFmtId="165" fontId="3" fillId="0" borderId="4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4" fillId="0" borderId="0" xfId="20" applyFont="1" applyBorder="1">
      <alignment/>
      <protection/>
    </xf>
    <xf numFmtId="0" fontId="4" fillId="0" borderId="0" xfId="20" applyFont="1" applyFill="1" applyBorder="1">
      <alignment/>
      <protection/>
    </xf>
    <xf numFmtId="0" fontId="5" fillId="0" borderId="0" xfId="20" applyFont="1" applyBorder="1">
      <alignment/>
      <protection/>
    </xf>
    <xf numFmtId="9" fontId="0" fillId="0" borderId="0" xfId="0" applyNumberFormat="1"/>
    <xf numFmtId="44" fontId="0" fillId="0" borderId="0" xfId="16" applyFont="1"/>
    <xf numFmtId="44" fontId="0" fillId="0" borderId="0" xfId="16" applyFont="1" applyAlignment="1">
      <alignment horizontal="center"/>
    </xf>
    <xf numFmtId="44" fontId="2" fillId="0" borderId="0" xfId="16" applyFont="1"/>
    <xf numFmtId="44" fontId="0" fillId="2" borderId="0" xfId="16" applyFont="1" applyFill="1"/>
    <xf numFmtId="44" fontId="0" fillId="2" borderId="0" xfId="16" applyFont="1" applyFill="1" applyAlignment="1">
      <alignment horizontal="center"/>
    </xf>
    <xf numFmtId="44" fontId="2" fillId="2" borderId="0" xfId="16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 /><Relationship Id="rId4" Type="http://schemas.openxmlformats.org/officeDocument/2006/relationships/control" Target="../activeX/activeX2.xml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0:H40"/>
  <sheetViews>
    <sheetView showGridLines="0" zoomScale="84" zoomScaleNormal="84" workbookViewId="0" topLeftCell="A1">
      <selection activeCell="F32" sqref="F32"/>
    </sheetView>
  </sheetViews>
  <sheetFormatPr defaultColWidth="8.8515625" defaultRowHeight="15"/>
  <cols>
    <col min="1" max="1" width="3.00390625" style="24" customWidth="1"/>
    <col min="2" max="2" width="4.140625" style="24" customWidth="1"/>
    <col min="3" max="3" width="54.00390625" style="24" customWidth="1"/>
    <col min="4" max="4" width="3.7109375" style="24" customWidth="1"/>
    <col min="5" max="5" width="90.28125" style="24" customWidth="1"/>
    <col min="6" max="7" width="8.8515625" style="24" customWidth="1"/>
    <col min="8" max="8" width="15.421875" style="24" customWidth="1"/>
    <col min="9" max="9" width="5.140625" style="24" customWidth="1"/>
    <col min="10" max="11" width="8.8515625" style="24" customWidth="1"/>
    <col min="12" max="12" width="3.00390625" style="24" customWidth="1"/>
    <col min="13" max="15" width="8.8515625" style="24" customWidth="1"/>
    <col min="16" max="16" width="7.00390625" style="24" customWidth="1"/>
    <col min="17" max="256" width="8.8515625" style="24" customWidth="1"/>
    <col min="257" max="257" width="3.00390625" style="24" customWidth="1"/>
    <col min="258" max="258" width="4.140625" style="24" customWidth="1"/>
    <col min="259" max="259" width="54.00390625" style="24" customWidth="1"/>
    <col min="260" max="260" width="3.7109375" style="24" customWidth="1"/>
    <col min="261" max="261" width="90.28125" style="24" customWidth="1"/>
    <col min="262" max="263" width="8.8515625" style="24" customWidth="1"/>
    <col min="264" max="264" width="15.421875" style="24" customWidth="1"/>
    <col min="265" max="265" width="5.140625" style="24" customWidth="1"/>
    <col min="266" max="267" width="8.8515625" style="24" customWidth="1"/>
    <col min="268" max="268" width="3.00390625" style="24" customWidth="1"/>
    <col min="269" max="271" width="8.8515625" style="24" customWidth="1"/>
    <col min="272" max="272" width="7.00390625" style="24" customWidth="1"/>
    <col min="273" max="512" width="8.8515625" style="24" customWidth="1"/>
    <col min="513" max="513" width="3.00390625" style="24" customWidth="1"/>
    <col min="514" max="514" width="4.140625" style="24" customWidth="1"/>
    <col min="515" max="515" width="54.00390625" style="24" customWidth="1"/>
    <col min="516" max="516" width="3.7109375" style="24" customWidth="1"/>
    <col min="517" max="517" width="90.28125" style="24" customWidth="1"/>
    <col min="518" max="519" width="8.8515625" style="24" customWidth="1"/>
    <col min="520" max="520" width="15.421875" style="24" customWidth="1"/>
    <col min="521" max="521" width="5.140625" style="24" customWidth="1"/>
    <col min="522" max="523" width="8.8515625" style="24" customWidth="1"/>
    <col min="524" max="524" width="3.00390625" style="24" customWidth="1"/>
    <col min="525" max="527" width="8.8515625" style="24" customWidth="1"/>
    <col min="528" max="528" width="7.00390625" style="24" customWidth="1"/>
    <col min="529" max="768" width="8.8515625" style="24" customWidth="1"/>
    <col min="769" max="769" width="3.00390625" style="24" customWidth="1"/>
    <col min="770" max="770" width="4.140625" style="24" customWidth="1"/>
    <col min="771" max="771" width="54.00390625" style="24" customWidth="1"/>
    <col min="772" max="772" width="3.7109375" style="24" customWidth="1"/>
    <col min="773" max="773" width="90.28125" style="24" customWidth="1"/>
    <col min="774" max="775" width="8.8515625" style="24" customWidth="1"/>
    <col min="776" max="776" width="15.421875" style="24" customWidth="1"/>
    <col min="777" max="777" width="5.140625" style="24" customWidth="1"/>
    <col min="778" max="779" width="8.8515625" style="24" customWidth="1"/>
    <col min="780" max="780" width="3.00390625" style="24" customWidth="1"/>
    <col min="781" max="783" width="8.8515625" style="24" customWidth="1"/>
    <col min="784" max="784" width="7.00390625" style="24" customWidth="1"/>
    <col min="785" max="1024" width="8.8515625" style="24" customWidth="1"/>
    <col min="1025" max="1025" width="3.00390625" style="24" customWidth="1"/>
    <col min="1026" max="1026" width="4.140625" style="24" customWidth="1"/>
    <col min="1027" max="1027" width="54.00390625" style="24" customWidth="1"/>
    <col min="1028" max="1028" width="3.7109375" style="24" customWidth="1"/>
    <col min="1029" max="1029" width="90.28125" style="24" customWidth="1"/>
    <col min="1030" max="1031" width="8.8515625" style="24" customWidth="1"/>
    <col min="1032" max="1032" width="15.421875" style="24" customWidth="1"/>
    <col min="1033" max="1033" width="5.140625" style="24" customWidth="1"/>
    <col min="1034" max="1035" width="8.8515625" style="24" customWidth="1"/>
    <col min="1036" max="1036" width="3.00390625" style="24" customWidth="1"/>
    <col min="1037" max="1039" width="8.8515625" style="24" customWidth="1"/>
    <col min="1040" max="1040" width="7.00390625" style="24" customWidth="1"/>
    <col min="1041" max="1280" width="8.8515625" style="24" customWidth="1"/>
    <col min="1281" max="1281" width="3.00390625" style="24" customWidth="1"/>
    <col min="1282" max="1282" width="4.140625" style="24" customWidth="1"/>
    <col min="1283" max="1283" width="54.00390625" style="24" customWidth="1"/>
    <col min="1284" max="1284" width="3.7109375" style="24" customWidth="1"/>
    <col min="1285" max="1285" width="90.28125" style="24" customWidth="1"/>
    <col min="1286" max="1287" width="8.8515625" style="24" customWidth="1"/>
    <col min="1288" max="1288" width="15.421875" style="24" customWidth="1"/>
    <col min="1289" max="1289" width="5.140625" style="24" customWidth="1"/>
    <col min="1290" max="1291" width="8.8515625" style="24" customWidth="1"/>
    <col min="1292" max="1292" width="3.00390625" style="24" customWidth="1"/>
    <col min="1293" max="1295" width="8.8515625" style="24" customWidth="1"/>
    <col min="1296" max="1296" width="7.00390625" style="24" customWidth="1"/>
    <col min="1297" max="1536" width="8.8515625" style="24" customWidth="1"/>
    <col min="1537" max="1537" width="3.00390625" style="24" customWidth="1"/>
    <col min="1538" max="1538" width="4.140625" style="24" customWidth="1"/>
    <col min="1539" max="1539" width="54.00390625" style="24" customWidth="1"/>
    <col min="1540" max="1540" width="3.7109375" style="24" customWidth="1"/>
    <col min="1541" max="1541" width="90.28125" style="24" customWidth="1"/>
    <col min="1542" max="1543" width="8.8515625" style="24" customWidth="1"/>
    <col min="1544" max="1544" width="15.421875" style="24" customWidth="1"/>
    <col min="1545" max="1545" width="5.140625" style="24" customWidth="1"/>
    <col min="1546" max="1547" width="8.8515625" style="24" customWidth="1"/>
    <col min="1548" max="1548" width="3.00390625" style="24" customWidth="1"/>
    <col min="1549" max="1551" width="8.8515625" style="24" customWidth="1"/>
    <col min="1552" max="1552" width="7.00390625" style="24" customWidth="1"/>
    <col min="1553" max="1792" width="8.8515625" style="24" customWidth="1"/>
    <col min="1793" max="1793" width="3.00390625" style="24" customWidth="1"/>
    <col min="1794" max="1794" width="4.140625" style="24" customWidth="1"/>
    <col min="1795" max="1795" width="54.00390625" style="24" customWidth="1"/>
    <col min="1796" max="1796" width="3.7109375" style="24" customWidth="1"/>
    <col min="1797" max="1797" width="90.28125" style="24" customWidth="1"/>
    <col min="1798" max="1799" width="8.8515625" style="24" customWidth="1"/>
    <col min="1800" max="1800" width="15.421875" style="24" customWidth="1"/>
    <col min="1801" max="1801" width="5.140625" style="24" customWidth="1"/>
    <col min="1802" max="1803" width="8.8515625" style="24" customWidth="1"/>
    <col min="1804" max="1804" width="3.00390625" style="24" customWidth="1"/>
    <col min="1805" max="1807" width="8.8515625" style="24" customWidth="1"/>
    <col min="1808" max="1808" width="7.00390625" style="24" customWidth="1"/>
    <col min="1809" max="2048" width="8.8515625" style="24" customWidth="1"/>
    <col min="2049" max="2049" width="3.00390625" style="24" customWidth="1"/>
    <col min="2050" max="2050" width="4.140625" style="24" customWidth="1"/>
    <col min="2051" max="2051" width="54.00390625" style="24" customWidth="1"/>
    <col min="2052" max="2052" width="3.7109375" style="24" customWidth="1"/>
    <col min="2053" max="2053" width="90.28125" style="24" customWidth="1"/>
    <col min="2054" max="2055" width="8.8515625" style="24" customWidth="1"/>
    <col min="2056" max="2056" width="15.421875" style="24" customWidth="1"/>
    <col min="2057" max="2057" width="5.140625" style="24" customWidth="1"/>
    <col min="2058" max="2059" width="8.8515625" style="24" customWidth="1"/>
    <col min="2060" max="2060" width="3.00390625" style="24" customWidth="1"/>
    <col min="2061" max="2063" width="8.8515625" style="24" customWidth="1"/>
    <col min="2064" max="2064" width="7.00390625" style="24" customWidth="1"/>
    <col min="2065" max="2304" width="8.8515625" style="24" customWidth="1"/>
    <col min="2305" max="2305" width="3.00390625" style="24" customWidth="1"/>
    <col min="2306" max="2306" width="4.140625" style="24" customWidth="1"/>
    <col min="2307" max="2307" width="54.00390625" style="24" customWidth="1"/>
    <col min="2308" max="2308" width="3.7109375" style="24" customWidth="1"/>
    <col min="2309" max="2309" width="90.28125" style="24" customWidth="1"/>
    <col min="2310" max="2311" width="8.8515625" style="24" customWidth="1"/>
    <col min="2312" max="2312" width="15.421875" style="24" customWidth="1"/>
    <col min="2313" max="2313" width="5.140625" style="24" customWidth="1"/>
    <col min="2314" max="2315" width="8.8515625" style="24" customWidth="1"/>
    <col min="2316" max="2316" width="3.00390625" style="24" customWidth="1"/>
    <col min="2317" max="2319" width="8.8515625" style="24" customWidth="1"/>
    <col min="2320" max="2320" width="7.00390625" style="24" customWidth="1"/>
    <col min="2321" max="2560" width="8.8515625" style="24" customWidth="1"/>
    <col min="2561" max="2561" width="3.00390625" style="24" customWidth="1"/>
    <col min="2562" max="2562" width="4.140625" style="24" customWidth="1"/>
    <col min="2563" max="2563" width="54.00390625" style="24" customWidth="1"/>
    <col min="2564" max="2564" width="3.7109375" style="24" customWidth="1"/>
    <col min="2565" max="2565" width="90.28125" style="24" customWidth="1"/>
    <col min="2566" max="2567" width="8.8515625" style="24" customWidth="1"/>
    <col min="2568" max="2568" width="15.421875" style="24" customWidth="1"/>
    <col min="2569" max="2569" width="5.140625" style="24" customWidth="1"/>
    <col min="2570" max="2571" width="8.8515625" style="24" customWidth="1"/>
    <col min="2572" max="2572" width="3.00390625" style="24" customWidth="1"/>
    <col min="2573" max="2575" width="8.8515625" style="24" customWidth="1"/>
    <col min="2576" max="2576" width="7.00390625" style="24" customWidth="1"/>
    <col min="2577" max="2816" width="8.8515625" style="24" customWidth="1"/>
    <col min="2817" max="2817" width="3.00390625" style="24" customWidth="1"/>
    <col min="2818" max="2818" width="4.140625" style="24" customWidth="1"/>
    <col min="2819" max="2819" width="54.00390625" style="24" customWidth="1"/>
    <col min="2820" max="2820" width="3.7109375" style="24" customWidth="1"/>
    <col min="2821" max="2821" width="90.28125" style="24" customWidth="1"/>
    <col min="2822" max="2823" width="8.8515625" style="24" customWidth="1"/>
    <col min="2824" max="2824" width="15.421875" style="24" customWidth="1"/>
    <col min="2825" max="2825" width="5.140625" style="24" customWidth="1"/>
    <col min="2826" max="2827" width="8.8515625" style="24" customWidth="1"/>
    <col min="2828" max="2828" width="3.00390625" style="24" customWidth="1"/>
    <col min="2829" max="2831" width="8.8515625" style="24" customWidth="1"/>
    <col min="2832" max="2832" width="7.00390625" style="24" customWidth="1"/>
    <col min="2833" max="3072" width="8.8515625" style="24" customWidth="1"/>
    <col min="3073" max="3073" width="3.00390625" style="24" customWidth="1"/>
    <col min="3074" max="3074" width="4.140625" style="24" customWidth="1"/>
    <col min="3075" max="3075" width="54.00390625" style="24" customWidth="1"/>
    <col min="3076" max="3076" width="3.7109375" style="24" customWidth="1"/>
    <col min="3077" max="3077" width="90.28125" style="24" customWidth="1"/>
    <col min="3078" max="3079" width="8.8515625" style="24" customWidth="1"/>
    <col min="3080" max="3080" width="15.421875" style="24" customWidth="1"/>
    <col min="3081" max="3081" width="5.140625" style="24" customWidth="1"/>
    <col min="3082" max="3083" width="8.8515625" style="24" customWidth="1"/>
    <col min="3084" max="3084" width="3.00390625" style="24" customWidth="1"/>
    <col min="3085" max="3087" width="8.8515625" style="24" customWidth="1"/>
    <col min="3088" max="3088" width="7.00390625" style="24" customWidth="1"/>
    <col min="3089" max="3328" width="8.8515625" style="24" customWidth="1"/>
    <col min="3329" max="3329" width="3.00390625" style="24" customWidth="1"/>
    <col min="3330" max="3330" width="4.140625" style="24" customWidth="1"/>
    <col min="3331" max="3331" width="54.00390625" style="24" customWidth="1"/>
    <col min="3332" max="3332" width="3.7109375" style="24" customWidth="1"/>
    <col min="3333" max="3333" width="90.28125" style="24" customWidth="1"/>
    <col min="3334" max="3335" width="8.8515625" style="24" customWidth="1"/>
    <col min="3336" max="3336" width="15.421875" style="24" customWidth="1"/>
    <col min="3337" max="3337" width="5.140625" style="24" customWidth="1"/>
    <col min="3338" max="3339" width="8.8515625" style="24" customWidth="1"/>
    <col min="3340" max="3340" width="3.00390625" style="24" customWidth="1"/>
    <col min="3341" max="3343" width="8.8515625" style="24" customWidth="1"/>
    <col min="3344" max="3344" width="7.00390625" style="24" customWidth="1"/>
    <col min="3345" max="3584" width="8.8515625" style="24" customWidth="1"/>
    <col min="3585" max="3585" width="3.00390625" style="24" customWidth="1"/>
    <col min="3586" max="3586" width="4.140625" style="24" customWidth="1"/>
    <col min="3587" max="3587" width="54.00390625" style="24" customWidth="1"/>
    <col min="3588" max="3588" width="3.7109375" style="24" customWidth="1"/>
    <col min="3589" max="3589" width="90.28125" style="24" customWidth="1"/>
    <col min="3590" max="3591" width="8.8515625" style="24" customWidth="1"/>
    <col min="3592" max="3592" width="15.421875" style="24" customWidth="1"/>
    <col min="3593" max="3593" width="5.140625" style="24" customWidth="1"/>
    <col min="3594" max="3595" width="8.8515625" style="24" customWidth="1"/>
    <col min="3596" max="3596" width="3.00390625" style="24" customWidth="1"/>
    <col min="3597" max="3599" width="8.8515625" style="24" customWidth="1"/>
    <col min="3600" max="3600" width="7.00390625" style="24" customWidth="1"/>
    <col min="3601" max="3840" width="8.8515625" style="24" customWidth="1"/>
    <col min="3841" max="3841" width="3.00390625" style="24" customWidth="1"/>
    <col min="3842" max="3842" width="4.140625" style="24" customWidth="1"/>
    <col min="3843" max="3843" width="54.00390625" style="24" customWidth="1"/>
    <col min="3844" max="3844" width="3.7109375" style="24" customWidth="1"/>
    <col min="3845" max="3845" width="90.28125" style="24" customWidth="1"/>
    <col min="3846" max="3847" width="8.8515625" style="24" customWidth="1"/>
    <col min="3848" max="3848" width="15.421875" style="24" customWidth="1"/>
    <col min="3849" max="3849" width="5.140625" style="24" customWidth="1"/>
    <col min="3850" max="3851" width="8.8515625" style="24" customWidth="1"/>
    <col min="3852" max="3852" width="3.00390625" style="24" customWidth="1"/>
    <col min="3853" max="3855" width="8.8515625" style="24" customWidth="1"/>
    <col min="3856" max="3856" width="7.00390625" style="24" customWidth="1"/>
    <col min="3857" max="4096" width="8.8515625" style="24" customWidth="1"/>
    <col min="4097" max="4097" width="3.00390625" style="24" customWidth="1"/>
    <col min="4098" max="4098" width="4.140625" style="24" customWidth="1"/>
    <col min="4099" max="4099" width="54.00390625" style="24" customWidth="1"/>
    <col min="4100" max="4100" width="3.7109375" style="24" customWidth="1"/>
    <col min="4101" max="4101" width="90.28125" style="24" customWidth="1"/>
    <col min="4102" max="4103" width="8.8515625" style="24" customWidth="1"/>
    <col min="4104" max="4104" width="15.421875" style="24" customWidth="1"/>
    <col min="4105" max="4105" width="5.140625" style="24" customWidth="1"/>
    <col min="4106" max="4107" width="8.8515625" style="24" customWidth="1"/>
    <col min="4108" max="4108" width="3.00390625" style="24" customWidth="1"/>
    <col min="4109" max="4111" width="8.8515625" style="24" customWidth="1"/>
    <col min="4112" max="4112" width="7.00390625" style="24" customWidth="1"/>
    <col min="4113" max="4352" width="8.8515625" style="24" customWidth="1"/>
    <col min="4353" max="4353" width="3.00390625" style="24" customWidth="1"/>
    <col min="4354" max="4354" width="4.140625" style="24" customWidth="1"/>
    <col min="4355" max="4355" width="54.00390625" style="24" customWidth="1"/>
    <col min="4356" max="4356" width="3.7109375" style="24" customWidth="1"/>
    <col min="4357" max="4357" width="90.28125" style="24" customWidth="1"/>
    <col min="4358" max="4359" width="8.8515625" style="24" customWidth="1"/>
    <col min="4360" max="4360" width="15.421875" style="24" customWidth="1"/>
    <col min="4361" max="4361" width="5.140625" style="24" customWidth="1"/>
    <col min="4362" max="4363" width="8.8515625" style="24" customWidth="1"/>
    <col min="4364" max="4364" width="3.00390625" style="24" customWidth="1"/>
    <col min="4365" max="4367" width="8.8515625" style="24" customWidth="1"/>
    <col min="4368" max="4368" width="7.00390625" style="24" customWidth="1"/>
    <col min="4369" max="4608" width="8.8515625" style="24" customWidth="1"/>
    <col min="4609" max="4609" width="3.00390625" style="24" customWidth="1"/>
    <col min="4610" max="4610" width="4.140625" style="24" customWidth="1"/>
    <col min="4611" max="4611" width="54.00390625" style="24" customWidth="1"/>
    <col min="4612" max="4612" width="3.7109375" style="24" customWidth="1"/>
    <col min="4613" max="4613" width="90.28125" style="24" customWidth="1"/>
    <col min="4614" max="4615" width="8.8515625" style="24" customWidth="1"/>
    <col min="4616" max="4616" width="15.421875" style="24" customWidth="1"/>
    <col min="4617" max="4617" width="5.140625" style="24" customWidth="1"/>
    <col min="4618" max="4619" width="8.8515625" style="24" customWidth="1"/>
    <col min="4620" max="4620" width="3.00390625" style="24" customWidth="1"/>
    <col min="4621" max="4623" width="8.8515625" style="24" customWidth="1"/>
    <col min="4624" max="4624" width="7.00390625" style="24" customWidth="1"/>
    <col min="4625" max="4864" width="8.8515625" style="24" customWidth="1"/>
    <col min="4865" max="4865" width="3.00390625" style="24" customWidth="1"/>
    <col min="4866" max="4866" width="4.140625" style="24" customWidth="1"/>
    <col min="4867" max="4867" width="54.00390625" style="24" customWidth="1"/>
    <col min="4868" max="4868" width="3.7109375" style="24" customWidth="1"/>
    <col min="4869" max="4869" width="90.28125" style="24" customWidth="1"/>
    <col min="4870" max="4871" width="8.8515625" style="24" customWidth="1"/>
    <col min="4872" max="4872" width="15.421875" style="24" customWidth="1"/>
    <col min="4873" max="4873" width="5.140625" style="24" customWidth="1"/>
    <col min="4874" max="4875" width="8.8515625" style="24" customWidth="1"/>
    <col min="4876" max="4876" width="3.00390625" style="24" customWidth="1"/>
    <col min="4877" max="4879" width="8.8515625" style="24" customWidth="1"/>
    <col min="4880" max="4880" width="7.00390625" style="24" customWidth="1"/>
    <col min="4881" max="5120" width="8.8515625" style="24" customWidth="1"/>
    <col min="5121" max="5121" width="3.00390625" style="24" customWidth="1"/>
    <col min="5122" max="5122" width="4.140625" style="24" customWidth="1"/>
    <col min="5123" max="5123" width="54.00390625" style="24" customWidth="1"/>
    <col min="5124" max="5124" width="3.7109375" style="24" customWidth="1"/>
    <col min="5125" max="5125" width="90.28125" style="24" customWidth="1"/>
    <col min="5126" max="5127" width="8.8515625" style="24" customWidth="1"/>
    <col min="5128" max="5128" width="15.421875" style="24" customWidth="1"/>
    <col min="5129" max="5129" width="5.140625" style="24" customWidth="1"/>
    <col min="5130" max="5131" width="8.8515625" style="24" customWidth="1"/>
    <col min="5132" max="5132" width="3.00390625" style="24" customWidth="1"/>
    <col min="5133" max="5135" width="8.8515625" style="24" customWidth="1"/>
    <col min="5136" max="5136" width="7.00390625" style="24" customWidth="1"/>
    <col min="5137" max="5376" width="8.8515625" style="24" customWidth="1"/>
    <col min="5377" max="5377" width="3.00390625" style="24" customWidth="1"/>
    <col min="5378" max="5378" width="4.140625" style="24" customWidth="1"/>
    <col min="5379" max="5379" width="54.00390625" style="24" customWidth="1"/>
    <col min="5380" max="5380" width="3.7109375" style="24" customWidth="1"/>
    <col min="5381" max="5381" width="90.28125" style="24" customWidth="1"/>
    <col min="5382" max="5383" width="8.8515625" style="24" customWidth="1"/>
    <col min="5384" max="5384" width="15.421875" style="24" customWidth="1"/>
    <col min="5385" max="5385" width="5.140625" style="24" customWidth="1"/>
    <col min="5386" max="5387" width="8.8515625" style="24" customWidth="1"/>
    <col min="5388" max="5388" width="3.00390625" style="24" customWidth="1"/>
    <col min="5389" max="5391" width="8.8515625" style="24" customWidth="1"/>
    <col min="5392" max="5392" width="7.00390625" style="24" customWidth="1"/>
    <col min="5393" max="5632" width="8.8515625" style="24" customWidth="1"/>
    <col min="5633" max="5633" width="3.00390625" style="24" customWidth="1"/>
    <col min="5634" max="5634" width="4.140625" style="24" customWidth="1"/>
    <col min="5635" max="5635" width="54.00390625" style="24" customWidth="1"/>
    <col min="5636" max="5636" width="3.7109375" style="24" customWidth="1"/>
    <col min="5637" max="5637" width="90.28125" style="24" customWidth="1"/>
    <col min="5638" max="5639" width="8.8515625" style="24" customWidth="1"/>
    <col min="5640" max="5640" width="15.421875" style="24" customWidth="1"/>
    <col min="5641" max="5641" width="5.140625" style="24" customWidth="1"/>
    <col min="5642" max="5643" width="8.8515625" style="24" customWidth="1"/>
    <col min="5644" max="5644" width="3.00390625" style="24" customWidth="1"/>
    <col min="5645" max="5647" width="8.8515625" style="24" customWidth="1"/>
    <col min="5648" max="5648" width="7.00390625" style="24" customWidth="1"/>
    <col min="5649" max="5888" width="8.8515625" style="24" customWidth="1"/>
    <col min="5889" max="5889" width="3.00390625" style="24" customWidth="1"/>
    <col min="5890" max="5890" width="4.140625" style="24" customWidth="1"/>
    <col min="5891" max="5891" width="54.00390625" style="24" customWidth="1"/>
    <col min="5892" max="5892" width="3.7109375" style="24" customWidth="1"/>
    <col min="5893" max="5893" width="90.28125" style="24" customWidth="1"/>
    <col min="5894" max="5895" width="8.8515625" style="24" customWidth="1"/>
    <col min="5896" max="5896" width="15.421875" style="24" customWidth="1"/>
    <col min="5897" max="5897" width="5.140625" style="24" customWidth="1"/>
    <col min="5898" max="5899" width="8.8515625" style="24" customWidth="1"/>
    <col min="5900" max="5900" width="3.00390625" style="24" customWidth="1"/>
    <col min="5901" max="5903" width="8.8515625" style="24" customWidth="1"/>
    <col min="5904" max="5904" width="7.00390625" style="24" customWidth="1"/>
    <col min="5905" max="6144" width="8.8515625" style="24" customWidth="1"/>
    <col min="6145" max="6145" width="3.00390625" style="24" customWidth="1"/>
    <col min="6146" max="6146" width="4.140625" style="24" customWidth="1"/>
    <col min="6147" max="6147" width="54.00390625" style="24" customWidth="1"/>
    <col min="6148" max="6148" width="3.7109375" style="24" customWidth="1"/>
    <col min="6149" max="6149" width="90.28125" style="24" customWidth="1"/>
    <col min="6150" max="6151" width="8.8515625" style="24" customWidth="1"/>
    <col min="6152" max="6152" width="15.421875" style="24" customWidth="1"/>
    <col min="6153" max="6153" width="5.140625" style="24" customWidth="1"/>
    <col min="6154" max="6155" width="8.8515625" style="24" customWidth="1"/>
    <col min="6156" max="6156" width="3.00390625" style="24" customWidth="1"/>
    <col min="6157" max="6159" width="8.8515625" style="24" customWidth="1"/>
    <col min="6160" max="6160" width="7.00390625" style="24" customWidth="1"/>
    <col min="6161" max="6400" width="8.8515625" style="24" customWidth="1"/>
    <col min="6401" max="6401" width="3.00390625" style="24" customWidth="1"/>
    <col min="6402" max="6402" width="4.140625" style="24" customWidth="1"/>
    <col min="6403" max="6403" width="54.00390625" style="24" customWidth="1"/>
    <col min="6404" max="6404" width="3.7109375" style="24" customWidth="1"/>
    <col min="6405" max="6405" width="90.28125" style="24" customWidth="1"/>
    <col min="6406" max="6407" width="8.8515625" style="24" customWidth="1"/>
    <col min="6408" max="6408" width="15.421875" style="24" customWidth="1"/>
    <col min="6409" max="6409" width="5.140625" style="24" customWidth="1"/>
    <col min="6410" max="6411" width="8.8515625" style="24" customWidth="1"/>
    <col min="6412" max="6412" width="3.00390625" style="24" customWidth="1"/>
    <col min="6413" max="6415" width="8.8515625" style="24" customWidth="1"/>
    <col min="6416" max="6416" width="7.00390625" style="24" customWidth="1"/>
    <col min="6417" max="6656" width="8.8515625" style="24" customWidth="1"/>
    <col min="6657" max="6657" width="3.00390625" style="24" customWidth="1"/>
    <col min="6658" max="6658" width="4.140625" style="24" customWidth="1"/>
    <col min="6659" max="6659" width="54.00390625" style="24" customWidth="1"/>
    <col min="6660" max="6660" width="3.7109375" style="24" customWidth="1"/>
    <col min="6661" max="6661" width="90.28125" style="24" customWidth="1"/>
    <col min="6662" max="6663" width="8.8515625" style="24" customWidth="1"/>
    <col min="6664" max="6664" width="15.421875" style="24" customWidth="1"/>
    <col min="6665" max="6665" width="5.140625" style="24" customWidth="1"/>
    <col min="6666" max="6667" width="8.8515625" style="24" customWidth="1"/>
    <col min="6668" max="6668" width="3.00390625" style="24" customWidth="1"/>
    <col min="6669" max="6671" width="8.8515625" style="24" customWidth="1"/>
    <col min="6672" max="6672" width="7.00390625" style="24" customWidth="1"/>
    <col min="6673" max="6912" width="8.8515625" style="24" customWidth="1"/>
    <col min="6913" max="6913" width="3.00390625" style="24" customWidth="1"/>
    <col min="6914" max="6914" width="4.140625" style="24" customWidth="1"/>
    <col min="6915" max="6915" width="54.00390625" style="24" customWidth="1"/>
    <col min="6916" max="6916" width="3.7109375" style="24" customWidth="1"/>
    <col min="6917" max="6917" width="90.28125" style="24" customWidth="1"/>
    <col min="6918" max="6919" width="8.8515625" style="24" customWidth="1"/>
    <col min="6920" max="6920" width="15.421875" style="24" customWidth="1"/>
    <col min="6921" max="6921" width="5.140625" style="24" customWidth="1"/>
    <col min="6922" max="6923" width="8.8515625" style="24" customWidth="1"/>
    <col min="6924" max="6924" width="3.00390625" style="24" customWidth="1"/>
    <col min="6925" max="6927" width="8.8515625" style="24" customWidth="1"/>
    <col min="6928" max="6928" width="7.00390625" style="24" customWidth="1"/>
    <col min="6929" max="7168" width="8.8515625" style="24" customWidth="1"/>
    <col min="7169" max="7169" width="3.00390625" style="24" customWidth="1"/>
    <col min="7170" max="7170" width="4.140625" style="24" customWidth="1"/>
    <col min="7171" max="7171" width="54.00390625" style="24" customWidth="1"/>
    <col min="7172" max="7172" width="3.7109375" style="24" customWidth="1"/>
    <col min="7173" max="7173" width="90.28125" style="24" customWidth="1"/>
    <col min="7174" max="7175" width="8.8515625" style="24" customWidth="1"/>
    <col min="7176" max="7176" width="15.421875" style="24" customWidth="1"/>
    <col min="7177" max="7177" width="5.140625" style="24" customWidth="1"/>
    <col min="7178" max="7179" width="8.8515625" style="24" customWidth="1"/>
    <col min="7180" max="7180" width="3.00390625" style="24" customWidth="1"/>
    <col min="7181" max="7183" width="8.8515625" style="24" customWidth="1"/>
    <col min="7184" max="7184" width="7.00390625" style="24" customWidth="1"/>
    <col min="7185" max="7424" width="8.8515625" style="24" customWidth="1"/>
    <col min="7425" max="7425" width="3.00390625" style="24" customWidth="1"/>
    <col min="7426" max="7426" width="4.140625" style="24" customWidth="1"/>
    <col min="7427" max="7427" width="54.00390625" style="24" customWidth="1"/>
    <col min="7428" max="7428" width="3.7109375" style="24" customWidth="1"/>
    <col min="7429" max="7429" width="90.28125" style="24" customWidth="1"/>
    <col min="7430" max="7431" width="8.8515625" style="24" customWidth="1"/>
    <col min="7432" max="7432" width="15.421875" style="24" customWidth="1"/>
    <col min="7433" max="7433" width="5.140625" style="24" customWidth="1"/>
    <col min="7434" max="7435" width="8.8515625" style="24" customWidth="1"/>
    <col min="7436" max="7436" width="3.00390625" style="24" customWidth="1"/>
    <col min="7437" max="7439" width="8.8515625" style="24" customWidth="1"/>
    <col min="7440" max="7440" width="7.00390625" style="24" customWidth="1"/>
    <col min="7441" max="7680" width="8.8515625" style="24" customWidth="1"/>
    <col min="7681" max="7681" width="3.00390625" style="24" customWidth="1"/>
    <col min="7682" max="7682" width="4.140625" style="24" customWidth="1"/>
    <col min="7683" max="7683" width="54.00390625" style="24" customWidth="1"/>
    <col min="7684" max="7684" width="3.7109375" style="24" customWidth="1"/>
    <col min="7685" max="7685" width="90.28125" style="24" customWidth="1"/>
    <col min="7686" max="7687" width="8.8515625" style="24" customWidth="1"/>
    <col min="7688" max="7688" width="15.421875" style="24" customWidth="1"/>
    <col min="7689" max="7689" width="5.140625" style="24" customWidth="1"/>
    <col min="7690" max="7691" width="8.8515625" style="24" customWidth="1"/>
    <col min="7692" max="7692" width="3.00390625" style="24" customWidth="1"/>
    <col min="7693" max="7695" width="8.8515625" style="24" customWidth="1"/>
    <col min="7696" max="7696" width="7.00390625" style="24" customWidth="1"/>
    <col min="7697" max="7936" width="8.8515625" style="24" customWidth="1"/>
    <col min="7937" max="7937" width="3.00390625" style="24" customWidth="1"/>
    <col min="7938" max="7938" width="4.140625" style="24" customWidth="1"/>
    <col min="7939" max="7939" width="54.00390625" style="24" customWidth="1"/>
    <col min="7940" max="7940" width="3.7109375" style="24" customWidth="1"/>
    <col min="7941" max="7941" width="90.28125" style="24" customWidth="1"/>
    <col min="7942" max="7943" width="8.8515625" style="24" customWidth="1"/>
    <col min="7944" max="7944" width="15.421875" style="24" customWidth="1"/>
    <col min="7945" max="7945" width="5.140625" style="24" customWidth="1"/>
    <col min="7946" max="7947" width="8.8515625" style="24" customWidth="1"/>
    <col min="7948" max="7948" width="3.00390625" style="24" customWidth="1"/>
    <col min="7949" max="7951" width="8.8515625" style="24" customWidth="1"/>
    <col min="7952" max="7952" width="7.00390625" style="24" customWidth="1"/>
    <col min="7953" max="8192" width="8.8515625" style="24" customWidth="1"/>
    <col min="8193" max="8193" width="3.00390625" style="24" customWidth="1"/>
    <col min="8194" max="8194" width="4.140625" style="24" customWidth="1"/>
    <col min="8195" max="8195" width="54.00390625" style="24" customWidth="1"/>
    <col min="8196" max="8196" width="3.7109375" style="24" customWidth="1"/>
    <col min="8197" max="8197" width="90.28125" style="24" customWidth="1"/>
    <col min="8198" max="8199" width="8.8515625" style="24" customWidth="1"/>
    <col min="8200" max="8200" width="15.421875" style="24" customWidth="1"/>
    <col min="8201" max="8201" width="5.140625" style="24" customWidth="1"/>
    <col min="8202" max="8203" width="8.8515625" style="24" customWidth="1"/>
    <col min="8204" max="8204" width="3.00390625" style="24" customWidth="1"/>
    <col min="8205" max="8207" width="8.8515625" style="24" customWidth="1"/>
    <col min="8208" max="8208" width="7.00390625" style="24" customWidth="1"/>
    <col min="8209" max="8448" width="8.8515625" style="24" customWidth="1"/>
    <col min="8449" max="8449" width="3.00390625" style="24" customWidth="1"/>
    <col min="8450" max="8450" width="4.140625" style="24" customWidth="1"/>
    <col min="8451" max="8451" width="54.00390625" style="24" customWidth="1"/>
    <col min="8452" max="8452" width="3.7109375" style="24" customWidth="1"/>
    <col min="8453" max="8453" width="90.28125" style="24" customWidth="1"/>
    <col min="8454" max="8455" width="8.8515625" style="24" customWidth="1"/>
    <col min="8456" max="8456" width="15.421875" style="24" customWidth="1"/>
    <col min="8457" max="8457" width="5.140625" style="24" customWidth="1"/>
    <col min="8458" max="8459" width="8.8515625" style="24" customWidth="1"/>
    <col min="8460" max="8460" width="3.00390625" style="24" customWidth="1"/>
    <col min="8461" max="8463" width="8.8515625" style="24" customWidth="1"/>
    <col min="8464" max="8464" width="7.00390625" style="24" customWidth="1"/>
    <col min="8465" max="8704" width="8.8515625" style="24" customWidth="1"/>
    <col min="8705" max="8705" width="3.00390625" style="24" customWidth="1"/>
    <col min="8706" max="8706" width="4.140625" style="24" customWidth="1"/>
    <col min="8707" max="8707" width="54.00390625" style="24" customWidth="1"/>
    <col min="8708" max="8708" width="3.7109375" style="24" customWidth="1"/>
    <col min="8709" max="8709" width="90.28125" style="24" customWidth="1"/>
    <col min="8710" max="8711" width="8.8515625" style="24" customWidth="1"/>
    <col min="8712" max="8712" width="15.421875" style="24" customWidth="1"/>
    <col min="8713" max="8713" width="5.140625" style="24" customWidth="1"/>
    <col min="8714" max="8715" width="8.8515625" style="24" customWidth="1"/>
    <col min="8716" max="8716" width="3.00390625" style="24" customWidth="1"/>
    <col min="8717" max="8719" width="8.8515625" style="24" customWidth="1"/>
    <col min="8720" max="8720" width="7.00390625" style="24" customWidth="1"/>
    <col min="8721" max="8960" width="8.8515625" style="24" customWidth="1"/>
    <col min="8961" max="8961" width="3.00390625" style="24" customWidth="1"/>
    <col min="8962" max="8962" width="4.140625" style="24" customWidth="1"/>
    <col min="8963" max="8963" width="54.00390625" style="24" customWidth="1"/>
    <col min="8964" max="8964" width="3.7109375" style="24" customWidth="1"/>
    <col min="8965" max="8965" width="90.28125" style="24" customWidth="1"/>
    <col min="8966" max="8967" width="8.8515625" style="24" customWidth="1"/>
    <col min="8968" max="8968" width="15.421875" style="24" customWidth="1"/>
    <col min="8969" max="8969" width="5.140625" style="24" customWidth="1"/>
    <col min="8970" max="8971" width="8.8515625" style="24" customWidth="1"/>
    <col min="8972" max="8972" width="3.00390625" style="24" customWidth="1"/>
    <col min="8973" max="8975" width="8.8515625" style="24" customWidth="1"/>
    <col min="8976" max="8976" width="7.00390625" style="24" customWidth="1"/>
    <col min="8977" max="9216" width="8.8515625" style="24" customWidth="1"/>
    <col min="9217" max="9217" width="3.00390625" style="24" customWidth="1"/>
    <col min="9218" max="9218" width="4.140625" style="24" customWidth="1"/>
    <col min="9219" max="9219" width="54.00390625" style="24" customWidth="1"/>
    <col min="9220" max="9220" width="3.7109375" style="24" customWidth="1"/>
    <col min="9221" max="9221" width="90.28125" style="24" customWidth="1"/>
    <col min="9222" max="9223" width="8.8515625" style="24" customWidth="1"/>
    <col min="9224" max="9224" width="15.421875" style="24" customWidth="1"/>
    <col min="9225" max="9225" width="5.140625" style="24" customWidth="1"/>
    <col min="9226" max="9227" width="8.8515625" style="24" customWidth="1"/>
    <col min="9228" max="9228" width="3.00390625" style="24" customWidth="1"/>
    <col min="9229" max="9231" width="8.8515625" style="24" customWidth="1"/>
    <col min="9232" max="9232" width="7.00390625" style="24" customWidth="1"/>
    <col min="9233" max="9472" width="8.8515625" style="24" customWidth="1"/>
    <col min="9473" max="9473" width="3.00390625" style="24" customWidth="1"/>
    <col min="9474" max="9474" width="4.140625" style="24" customWidth="1"/>
    <col min="9475" max="9475" width="54.00390625" style="24" customWidth="1"/>
    <col min="9476" max="9476" width="3.7109375" style="24" customWidth="1"/>
    <col min="9477" max="9477" width="90.28125" style="24" customWidth="1"/>
    <col min="9478" max="9479" width="8.8515625" style="24" customWidth="1"/>
    <col min="9480" max="9480" width="15.421875" style="24" customWidth="1"/>
    <col min="9481" max="9481" width="5.140625" style="24" customWidth="1"/>
    <col min="9482" max="9483" width="8.8515625" style="24" customWidth="1"/>
    <col min="9484" max="9484" width="3.00390625" style="24" customWidth="1"/>
    <col min="9485" max="9487" width="8.8515625" style="24" customWidth="1"/>
    <col min="9488" max="9488" width="7.00390625" style="24" customWidth="1"/>
    <col min="9489" max="9728" width="8.8515625" style="24" customWidth="1"/>
    <col min="9729" max="9729" width="3.00390625" style="24" customWidth="1"/>
    <col min="9730" max="9730" width="4.140625" style="24" customWidth="1"/>
    <col min="9731" max="9731" width="54.00390625" style="24" customWidth="1"/>
    <col min="9732" max="9732" width="3.7109375" style="24" customWidth="1"/>
    <col min="9733" max="9733" width="90.28125" style="24" customWidth="1"/>
    <col min="9734" max="9735" width="8.8515625" style="24" customWidth="1"/>
    <col min="9736" max="9736" width="15.421875" style="24" customWidth="1"/>
    <col min="9737" max="9737" width="5.140625" style="24" customWidth="1"/>
    <col min="9738" max="9739" width="8.8515625" style="24" customWidth="1"/>
    <col min="9740" max="9740" width="3.00390625" style="24" customWidth="1"/>
    <col min="9741" max="9743" width="8.8515625" style="24" customWidth="1"/>
    <col min="9744" max="9744" width="7.00390625" style="24" customWidth="1"/>
    <col min="9745" max="9984" width="8.8515625" style="24" customWidth="1"/>
    <col min="9985" max="9985" width="3.00390625" style="24" customWidth="1"/>
    <col min="9986" max="9986" width="4.140625" style="24" customWidth="1"/>
    <col min="9987" max="9987" width="54.00390625" style="24" customWidth="1"/>
    <col min="9988" max="9988" width="3.7109375" style="24" customWidth="1"/>
    <col min="9989" max="9989" width="90.28125" style="24" customWidth="1"/>
    <col min="9990" max="9991" width="8.8515625" style="24" customWidth="1"/>
    <col min="9992" max="9992" width="15.421875" style="24" customWidth="1"/>
    <col min="9993" max="9993" width="5.140625" style="24" customWidth="1"/>
    <col min="9994" max="9995" width="8.8515625" style="24" customWidth="1"/>
    <col min="9996" max="9996" width="3.00390625" style="24" customWidth="1"/>
    <col min="9997" max="9999" width="8.8515625" style="24" customWidth="1"/>
    <col min="10000" max="10000" width="7.00390625" style="24" customWidth="1"/>
    <col min="10001" max="10240" width="8.8515625" style="24" customWidth="1"/>
    <col min="10241" max="10241" width="3.00390625" style="24" customWidth="1"/>
    <col min="10242" max="10242" width="4.140625" style="24" customWidth="1"/>
    <col min="10243" max="10243" width="54.00390625" style="24" customWidth="1"/>
    <col min="10244" max="10244" width="3.7109375" style="24" customWidth="1"/>
    <col min="10245" max="10245" width="90.28125" style="24" customWidth="1"/>
    <col min="10246" max="10247" width="8.8515625" style="24" customWidth="1"/>
    <col min="10248" max="10248" width="15.421875" style="24" customWidth="1"/>
    <col min="10249" max="10249" width="5.140625" style="24" customWidth="1"/>
    <col min="10250" max="10251" width="8.8515625" style="24" customWidth="1"/>
    <col min="10252" max="10252" width="3.00390625" style="24" customWidth="1"/>
    <col min="10253" max="10255" width="8.8515625" style="24" customWidth="1"/>
    <col min="10256" max="10256" width="7.00390625" style="24" customWidth="1"/>
    <col min="10257" max="10496" width="8.8515625" style="24" customWidth="1"/>
    <col min="10497" max="10497" width="3.00390625" style="24" customWidth="1"/>
    <col min="10498" max="10498" width="4.140625" style="24" customWidth="1"/>
    <col min="10499" max="10499" width="54.00390625" style="24" customWidth="1"/>
    <col min="10500" max="10500" width="3.7109375" style="24" customWidth="1"/>
    <col min="10501" max="10501" width="90.28125" style="24" customWidth="1"/>
    <col min="10502" max="10503" width="8.8515625" style="24" customWidth="1"/>
    <col min="10504" max="10504" width="15.421875" style="24" customWidth="1"/>
    <col min="10505" max="10505" width="5.140625" style="24" customWidth="1"/>
    <col min="10506" max="10507" width="8.8515625" style="24" customWidth="1"/>
    <col min="10508" max="10508" width="3.00390625" style="24" customWidth="1"/>
    <col min="10509" max="10511" width="8.8515625" style="24" customWidth="1"/>
    <col min="10512" max="10512" width="7.00390625" style="24" customWidth="1"/>
    <col min="10513" max="10752" width="8.8515625" style="24" customWidth="1"/>
    <col min="10753" max="10753" width="3.00390625" style="24" customWidth="1"/>
    <col min="10754" max="10754" width="4.140625" style="24" customWidth="1"/>
    <col min="10755" max="10755" width="54.00390625" style="24" customWidth="1"/>
    <col min="10756" max="10756" width="3.7109375" style="24" customWidth="1"/>
    <col min="10757" max="10757" width="90.28125" style="24" customWidth="1"/>
    <col min="10758" max="10759" width="8.8515625" style="24" customWidth="1"/>
    <col min="10760" max="10760" width="15.421875" style="24" customWidth="1"/>
    <col min="10761" max="10761" width="5.140625" style="24" customWidth="1"/>
    <col min="10762" max="10763" width="8.8515625" style="24" customWidth="1"/>
    <col min="10764" max="10764" width="3.00390625" style="24" customWidth="1"/>
    <col min="10765" max="10767" width="8.8515625" style="24" customWidth="1"/>
    <col min="10768" max="10768" width="7.00390625" style="24" customWidth="1"/>
    <col min="10769" max="11008" width="8.8515625" style="24" customWidth="1"/>
    <col min="11009" max="11009" width="3.00390625" style="24" customWidth="1"/>
    <col min="11010" max="11010" width="4.140625" style="24" customWidth="1"/>
    <col min="11011" max="11011" width="54.00390625" style="24" customWidth="1"/>
    <col min="11012" max="11012" width="3.7109375" style="24" customWidth="1"/>
    <col min="11013" max="11013" width="90.28125" style="24" customWidth="1"/>
    <col min="11014" max="11015" width="8.8515625" style="24" customWidth="1"/>
    <col min="11016" max="11016" width="15.421875" style="24" customWidth="1"/>
    <col min="11017" max="11017" width="5.140625" style="24" customWidth="1"/>
    <col min="11018" max="11019" width="8.8515625" style="24" customWidth="1"/>
    <col min="11020" max="11020" width="3.00390625" style="24" customWidth="1"/>
    <col min="11021" max="11023" width="8.8515625" style="24" customWidth="1"/>
    <col min="11024" max="11024" width="7.00390625" style="24" customWidth="1"/>
    <col min="11025" max="11264" width="8.8515625" style="24" customWidth="1"/>
    <col min="11265" max="11265" width="3.00390625" style="24" customWidth="1"/>
    <col min="11266" max="11266" width="4.140625" style="24" customWidth="1"/>
    <col min="11267" max="11267" width="54.00390625" style="24" customWidth="1"/>
    <col min="11268" max="11268" width="3.7109375" style="24" customWidth="1"/>
    <col min="11269" max="11269" width="90.28125" style="24" customWidth="1"/>
    <col min="11270" max="11271" width="8.8515625" style="24" customWidth="1"/>
    <col min="11272" max="11272" width="15.421875" style="24" customWidth="1"/>
    <col min="11273" max="11273" width="5.140625" style="24" customWidth="1"/>
    <col min="11274" max="11275" width="8.8515625" style="24" customWidth="1"/>
    <col min="11276" max="11276" width="3.00390625" style="24" customWidth="1"/>
    <col min="11277" max="11279" width="8.8515625" style="24" customWidth="1"/>
    <col min="11280" max="11280" width="7.00390625" style="24" customWidth="1"/>
    <col min="11281" max="11520" width="8.8515625" style="24" customWidth="1"/>
    <col min="11521" max="11521" width="3.00390625" style="24" customWidth="1"/>
    <col min="11522" max="11522" width="4.140625" style="24" customWidth="1"/>
    <col min="11523" max="11523" width="54.00390625" style="24" customWidth="1"/>
    <col min="11524" max="11524" width="3.7109375" style="24" customWidth="1"/>
    <col min="11525" max="11525" width="90.28125" style="24" customWidth="1"/>
    <col min="11526" max="11527" width="8.8515625" style="24" customWidth="1"/>
    <col min="11528" max="11528" width="15.421875" style="24" customWidth="1"/>
    <col min="11529" max="11529" width="5.140625" style="24" customWidth="1"/>
    <col min="11530" max="11531" width="8.8515625" style="24" customWidth="1"/>
    <col min="11532" max="11532" width="3.00390625" style="24" customWidth="1"/>
    <col min="11533" max="11535" width="8.8515625" style="24" customWidth="1"/>
    <col min="11536" max="11536" width="7.00390625" style="24" customWidth="1"/>
    <col min="11537" max="11776" width="8.8515625" style="24" customWidth="1"/>
    <col min="11777" max="11777" width="3.00390625" style="24" customWidth="1"/>
    <col min="11778" max="11778" width="4.140625" style="24" customWidth="1"/>
    <col min="11779" max="11779" width="54.00390625" style="24" customWidth="1"/>
    <col min="11780" max="11780" width="3.7109375" style="24" customWidth="1"/>
    <col min="11781" max="11781" width="90.28125" style="24" customWidth="1"/>
    <col min="11782" max="11783" width="8.8515625" style="24" customWidth="1"/>
    <col min="11784" max="11784" width="15.421875" style="24" customWidth="1"/>
    <col min="11785" max="11785" width="5.140625" style="24" customWidth="1"/>
    <col min="11786" max="11787" width="8.8515625" style="24" customWidth="1"/>
    <col min="11788" max="11788" width="3.00390625" style="24" customWidth="1"/>
    <col min="11789" max="11791" width="8.8515625" style="24" customWidth="1"/>
    <col min="11792" max="11792" width="7.00390625" style="24" customWidth="1"/>
    <col min="11793" max="12032" width="8.8515625" style="24" customWidth="1"/>
    <col min="12033" max="12033" width="3.00390625" style="24" customWidth="1"/>
    <col min="12034" max="12034" width="4.140625" style="24" customWidth="1"/>
    <col min="12035" max="12035" width="54.00390625" style="24" customWidth="1"/>
    <col min="12036" max="12036" width="3.7109375" style="24" customWidth="1"/>
    <col min="12037" max="12037" width="90.28125" style="24" customWidth="1"/>
    <col min="12038" max="12039" width="8.8515625" style="24" customWidth="1"/>
    <col min="12040" max="12040" width="15.421875" style="24" customWidth="1"/>
    <col min="12041" max="12041" width="5.140625" style="24" customWidth="1"/>
    <col min="12042" max="12043" width="8.8515625" style="24" customWidth="1"/>
    <col min="12044" max="12044" width="3.00390625" style="24" customWidth="1"/>
    <col min="12045" max="12047" width="8.8515625" style="24" customWidth="1"/>
    <col min="12048" max="12048" width="7.00390625" style="24" customWidth="1"/>
    <col min="12049" max="12288" width="8.8515625" style="24" customWidth="1"/>
    <col min="12289" max="12289" width="3.00390625" style="24" customWidth="1"/>
    <col min="12290" max="12290" width="4.140625" style="24" customWidth="1"/>
    <col min="12291" max="12291" width="54.00390625" style="24" customWidth="1"/>
    <col min="12292" max="12292" width="3.7109375" style="24" customWidth="1"/>
    <col min="12293" max="12293" width="90.28125" style="24" customWidth="1"/>
    <col min="12294" max="12295" width="8.8515625" style="24" customWidth="1"/>
    <col min="12296" max="12296" width="15.421875" style="24" customWidth="1"/>
    <col min="12297" max="12297" width="5.140625" style="24" customWidth="1"/>
    <col min="12298" max="12299" width="8.8515625" style="24" customWidth="1"/>
    <col min="12300" max="12300" width="3.00390625" style="24" customWidth="1"/>
    <col min="12301" max="12303" width="8.8515625" style="24" customWidth="1"/>
    <col min="12304" max="12304" width="7.00390625" style="24" customWidth="1"/>
    <col min="12305" max="12544" width="8.8515625" style="24" customWidth="1"/>
    <col min="12545" max="12545" width="3.00390625" style="24" customWidth="1"/>
    <col min="12546" max="12546" width="4.140625" style="24" customWidth="1"/>
    <col min="12547" max="12547" width="54.00390625" style="24" customWidth="1"/>
    <col min="12548" max="12548" width="3.7109375" style="24" customWidth="1"/>
    <col min="12549" max="12549" width="90.28125" style="24" customWidth="1"/>
    <col min="12550" max="12551" width="8.8515625" style="24" customWidth="1"/>
    <col min="12552" max="12552" width="15.421875" style="24" customWidth="1"/>
    <col min="12553" max="12553" width="5.140625" style="24" customWidth="1"/>
    <col min="12554" max="12555" width="8.8515625" style="24" customWidth="1"/>
    <col min="12556" max="12556" width="3.00390625" style="24" customWidth="1"/>
    <col min="12557" max="12559" width="8.8515625" style="24" customWidth="1"/>
    <col min="12560" max="12560" width="7.00390625" style="24" customWidth="1"/>
    <col min="12561" max="12800" width="8.8515625" style="24" customWidth="1"/>
    <col min="12801" max="12801" width="3.00390625" style="24" customWidth="1"/>
    <col min="12802" max="12802" width="4.140625" style="24" customWidth="1"/>
    <col min="12803" max="12803" width="54.00390625" style="24" customWidth="1"/>
    <col min="12804" max="12804" width="3.7109375" style="24" customWidth="1"/>
    <col min="12805" max="12805" width="90.28125" style="24" customWidth="1"/>
    <col min="12806" max="12807" width="8.8515625" style="24" customWidth="1"/>
    <col min="12808" max="12808" width="15.421875" style="24" customWidth="1"/>
    <col min="12809" max="12809" width="5.140625" style="24" customWidth="1"/>
    <col min="12810" max="12811" width="8.8515625" style="24" customWidth="1"/>
    <col min="12812" max="12812" width="3.00390625" style="24" customWidth="1"/>
    <col min="12813" max="12815" width="8.8515625" style="24" customWidth="1"/>
    <col min="12816" max="12816" width="7.00390625" style="24" customWidth="1"/>
    <col min="12817" max="13056" width="8.8515625" style="24" customWidth="1"/>
    <col min="13057" max="13057" width="3.00390625" style="24" customWidth="1"/>
    <col min="13058" max="13058" width="4.140625" style="24" customWidth="1"/>
    <col min="13059" max="13059" width="54.00390625" style="24" customWidth="1"/>
    <col min="13060" max="13060" width="3.7109375" style="24" customWidth="1"/>
    <col min="13061" max="13061" width="90.28125" style="24" customWidth="1"/>
    <col min="13062" max="13063" width="8.8515625" style="24" customWidth="1"/>
    <col min="13064" max="13064" width="15.421875" style="24" customWidth="1"/>
    <col min="13065" max="13065" width="5.140625" style="24" customWidth="1"/>
    <col min="13066" max="13067" width="8.8515625" style="24" customWidth="1"/>
    <col min="13068" max="13068" width="3.00390625" style="24" customWidth="1"/>
    <col min="13069" max="13071" width="8.8515625" style="24" customWidth="1"/>
    <col min="13072" max="13072" width="7.00390625" style="24" customWidth="1"/>
    <col min="13073" max="13312" width="8.8515625" style="24" customWidth="1"/>
    <col min="13313" max="13313" width="3.00390625" style="24" customWidth="1"/>
    <col min="13314" max="13314" width="4.140625" style="24" customWidth="1"/>
    <col min="13315" max="13315" width="54.00390625" style="24" customWidth="1"/>
    <col min="13316" max="13316" width="3.7109375" style="24" customWidth="1"/>
    <col min="13317" max="13317" width="90.28125" style="24" customWidth="1"/>
    <col min="13318" max="13319" width="8.8515625" style="24" customWidth="1"/>
    <col min="13320" max="13320" width="15.421875" style="24" customWidth="1"/>
    <col min="13321" max="13321" width="5.140625" style="24" customWidth="1"/>
    <col min="13322" max="13323" width="8.8515625" style="24" customWidth="1"/>
    <col min="13324" max="13324" width="3.00390625" style="24" customWidth="1"/>
    <col min="13325" max="13327" width="8.8515625" style="24" customWidth="1"/>
    <col min="13328" max="13328" width="7.00390625" style="24" customWidth="1"/>
    <col min="13329" max="13568" width="8.8515625" style="24" customWidth="1"/>
    <col min="13569" max="13569" width="3.00390625" style="24" customWidth="1"/>
    <col min="13570" max="13570" width="4.140625" style="24" customWidth="1"/>
    <col min="13571" max="13571" width="54.00390625" style="24" customWidth="1"/>
    <col min="13572" max="13572" width="3.7109375" style="24" customWidth="1"/>
    <col min="13573" max="13573" width="90.28125" style="24" customWidth="1"/>
    <col min="13574" max="13575" width="8.8515625" style="24" customWidth="1"/>
    <col min="13576" max="13576" width="15.421875" style="24" customWidth="1"/>
    <col min="13577" max="13577" width="5.140625" style="24" customWidth="1"/>
    <col min="13578" max="13579" width="8.8515625" style="24" customWidth="1"/>
    <col min="13580" max="13580" width="3.00390625" style="24" customWidth="1"/>
    <col min="13581" max="13583" width="8.8515625" style="24" customWidth="1"/>
    <col min="13584" max="13584" width="7.00390625" style="24" customWidth="1"/>
    <col min="13585" max="13824" width="8.8515625" style="24" customWidth="1"/>
    <col min="13825" max="13825" width="3.00390625" style="24" customWidth="1"/>
    <col min="13826" max="13826" width="4.140625" style="24" customWidth="1"/>
    <col min="13827" max="13827" width="54.00390625" style="24" customWidth="1"/>
    <col min="13828" max="13828" width="3.7109375" style="24" customWidth="1"/>
    <col min="13829" max="13829" width="90.28125" style="24" customWidth="1"/>
    <col min="13830" max="13831" width="8.8515625" style="24" customWidth="1"/>
    <col min="13832" max="13832" width="15.421875" style="24" customWidth="1"/>
    <col min="13833" max="13833" width="5.140625" style="24" customWidth="1"/>
    <col min="13834" max="13835" width="8.8515625" style="24" customWidth="1"/>
    <col min="13836" max="13836" width="3.00390625" style="24" customWidth="1"/>
    <col min="13837" max="13839" width="8.8515625" style="24" customWidth="1"/>
    <col min="13840" max="13840" width="7.00390625" style="24" customWidth="1"/>
    <col min="13841" max="14080" width="8.8515625" style="24" customWidth="1"/>
    <col min="14081" max="14081" width="3.00390625" style="24" customWidth="1"/>
    <col min="14082" max="14082" width="4.140625" style="24" customWidth="1"/>
    <col min="14083" max="14083" width="54.00390625" style="24" customWidth="1"/>
    <col min="14084" max="14084" width="3.7109375" style="24" customWidth="1"/>
    <col min="14085" max="14085" width="90.28125" style="24" customWidth="1"/>
    <col min="14086" max="14087" width="8.8515625" style="24" customWidth="1"/>
    <col min="14088" max="14088" width="15.421875" style="24" customWidth="1"/>
    <col min="14089" max="14089" width="5.140625" style="24" customWidth="1"/>
    <col min="14090" max="14091" width="8.8515625" style="24" customWidth="1"/>
    <col min="14092" max="14092" width="3.00390625" style="24" customWidth="1"/>
    <col min="14093" max="14095" width="8.8515625" style="24" customWidth="1"/>
    <col min="14096" max="14096" width="7.00390625" style="24" customWidth="1"/>
    <col min="14097" max="14336" width="8.8515625" style="24" customWidth="1"/>
    <col min="14337" max="14337" width="3.00390625" style="24" customWidth="1"/>
    <col min="14338" max="14338" width="4.140625" style="24" customWidth="1"/>
    <col min="14339" max="14339" width="54.00390625" style="24" customWidth="1"/>
    <col min="14340" max="14340" width="3.7109375" style="24" customWidth="1"/>
    <col min="14341" max="14341" width="90.28125" style="24" customWidth="1"/>
    <col min="14342" max="14343" width="8.8515625" style="24" customWidth="1"/>
    <col min="14344" max="14344" width="15.421875" style="24" customWidth="1"/>
    <col min="14345" max="14345" width="5.140625" style="24" customWidth="1"/>
    <col min="14346" max="14347" width="8.8515625" style="24" customWidth="1"/>
    <col min="14348" max="14348" width="3.00390625" style="24" customWidth="1"/>
    <col min="14349" max="14351" width="8.8515625" style="24" customWidth="1"/>
    <col min="14352" max="14352" width="7.00390625" style="24" customWidth="1"/>
    <col min="14353" max="14592" width="8.8515625" style="24" customWidth="1"/>
    <col min="14593" max="14593" width="3.00390625" style="24" customWidth="1"/>
    <col min="14594" max="14594" width="4.140625" style="24" customWidth="1"/>
    <col min="14595" max="14595" width="54.00390625" style="24" customWidth="1"/>
    <col min="14596" max="14596" width="3.7109375" style="24" customWidth="1"/>
    <col min="14597" max="14597" width="90.28125" style="24" customWidth="1"/>
    <col min="14598" max="14599" width="8.8515625" style="24" customWidth="1"/>
    <col min="14600" max="14600" width="15.421875" style="24" customWidth="1"/>
    <col min="14601" max="14601" width="5.140625" style="24" customWidth="1"/>
    <col min="14602" max="14603" width="8.8515625" style="24" customWidth="1"/>
    <col min="14604" max="14604" width="3.00390625" style="24" customWidth="1"/>
    <col min="14605" max="14607" width="8.8515625" style="24" customWidth="1"/>
    <col min="14608" max="14608" width="7.00390625" style="24" customWidth="1"/>
    <col min="14609" max="14848" width="8.8515625" style="24" customWidth="1"/>
    <col min="14849" max="14849" width="3.00390625" style="24" customWidth="1"/>
    <col min="14850" max="14850" width="4.140625" style="24" customWidth="1"/>
    <col min="14851" max="14851" width="54.00390625" style="24" customWidth="1"/>
    <col min="14852" max="14852" width="3.7109375" style="24" customWidth="1"/>
    <col min="14853" max="14853" width="90.28125" style="24" customWidth="1"/>
    <col min="14854" max="14855" width="8.8515625" style="24" customWidth="1"/>
    <col min="14856" max="14856" width="15.421875" style="24" customWidth="1"/>
    <col min="14857" max="14857" width="5.140625" style="24" customWidth="1"/>
    <col min="14858" max="14859" width="8.8515625" style="24" customWidth="1"/>
    <col min="14860" max="14860" width="3.00390625" style="24" customWidth="1"/>
    <col min="14861" max="14863" width="8.8515625" style="24" customWidth="1"/>
    <col min="14864" max="14864" width="7.00390625" style="24" customWidth="1"/>
    <col min="14865" max="15104" width="8.8515625" style="24" customWidth="1"/>
    <col min="15105" max="15105" width="3.00390625" style="24" customWidth="1"/>
    <col min="15106" max="15106" width="4.140625" style="24" customWidth="1"/>
    <col min="15107" max="15107" width="54.00390625" style="24" customWidth="1"/>
    <col min="15108" max="15108" width="3.7109375" style="24" customWidth="1"/>
    <col min="15109" max="15109" width="90.28125" style="24" customWidth="1"/>
    <col min="15110" max="15111" width="8.8515625" style="24" customWidth="1"/>
    <col min="15112" max="15112" width="15.421875" style="24" customWidth="1"/>
    <col min="15113" max="15113" width="5.140625" style="24" customWidth="1"/>
    <col min="15114" max="15115" width="8.8515625" style="24" customWidth="1"/>
    <col min="15116" max="15116" width="3.00390625" style="24" customWidth="1"/>
    <col min="15117" max="15119" width="8.8515625" style="24" customWidth="1"/>
    <col min="15120" max="15120" width="7.00390625" style="24" customWidth="1"/>
    <col min="15121" max="15360" width="8.8515625" style="24" customWidth="1"/>
    <col min="15361" max="15361" width="3.00390625" style="24" customWidth="1"/>
    <col min="15362" max="15362" width="4.140625" style="24" customWidth="1"/>
    <col min="15363" max="15363" width="54.00390625" style="24" customWidth="1"/>
    <col min="15364" max="15364" width="3.7109375" style="24" customWidth="1"/>
    <col min="15365" max="15365" width="90.28125" style="24" customWidth="1"/>
    <col min="15366" max="15367" width="8.8515625" style="24" customWidth="1"/>
    <col min="15368" max="15368" width="15.421875" style="24" customWidth="1"/>
    <col min="15369" max="15369" width="5.140625" style="24" customWidth="1"/>
    <col min="15370" max="15371" width="8.8515625" style="24" customWidth="1"/>
    <col min="15372" max="15372" width="3.00390625" style="24" customWidth="1"/>
    <col min="15373" max="15375" width="8.8515625" style="24" customWidth="1"/>
    <col min="15376" max="15376" width="7.00390625" style="24" customWidth="1"/>
    <col min="15377" max="15616" width="8.8515625" style="24" customWidth="1"/>
    <col min="15617" max="15617" width="3.00390625" style="24" customWidth="1"/>
    <col min="15618" max="15618" width="4.140625" style="24" customWidth="1"/>
    <col min="15619" max="15619" width="54.00390625" style="24" customWidth="1"/>
    <col min="15620" max="15620" width="3.7109375" style="24" customWidth="1"/>
    <col min="15621" max="15621" width="90.28125" style="24" customWidth="1"/>
    <col min="15622" max="15623" width="8.8515625" style="24" customWidth="1"/>
    <col min="15624" max="15624" width="15.421875" style="24" customWidth="1"/>
    <col min="15625" max="15625" width="5.140625" style="24" customWidth="1"/>
    <col min="15626" max="15627" width="8.8515625" style="24" customWidth="1"/>
    <col min="15628" max="15628" width="3.00390625" style="24" customWidth="1"/>
    <col min="15629" max="15631" width="8.8515625" style="24" customWidth="1"/>
    <col min="15632" max="15632" width="7.00390625" style="24" customWidth="1"/>
    <col min="15633" max="15872" width="8.8515625" style="24" customWidth="1"/>
    <col min="15873" max="15873" width="3.00390625" style="24" customWidth="1"/>
    <col min="15874" max="15874" width="4.140625" style="24" customWidth="1"/>
    <col min="15875" max="15875" width="54.00390625" style="24" customWidth="1"/>
    <col min="15876" max="15876" width="3.7109375" style="24" customWidth="1"/>
    <col min="15877" max="15877" width="90.28125" style="24" customWidth="1"/>
    <col min="15878" max="15879" width="8.8515625" style="24" customWidth="1"/>
    <col min="15880" max="15880" width="15.421875" style="24" customWidth="1"/>
    <col min="15881" max="15881" width="5.140625" style="24" customWidth="1"/>
    <col min="15882" max="15883" width="8.8515625" style="24" customWidth="1"/>
    <col min="15884" max="15884" width="3.00390625" style="24" customWidth="1"/>
    <col min="15885" max="15887" width="8.8515625" style="24" customWidth="1"/>
    <col min="15888" max="15888" width="7.00390625" style="24" customWidth="1"/>
    <col min="15889" max="16128" width="8.8515625" style="24" customWidth="1"/>
    <col min="16129" max="16129" width="3.00390625" style="24" customWidth="1"/>
    <col min="16130" max="16130" width="4.140625" style="24" customWidth="1"/>
    <col min="16131" max="16131" width="54.00390625" style="24" customWidth="1"/>
    <col min="16132" max="16132" width="3.7109375" style="24" customWidth="1"/>
    <col min="16133" max="16133" width="90.28125" style="24" customWidth="1"/>
    <col min="16134" max="16135" width="8.8515625" style="24" customWidth="1"/>
    <col min="16136" max="16136" width="15.421875" style="24" customWidth="1"/>
    <col min="16137" max="16137" width="5.140625" style="24" customWidth="1"/>
    <col min="16138" max="16139" width="8.8515625" style="24" customWidth="1"/>
    <col min="16140" max="16140" width="3.00390625" style="24" customWidth="1"/>
    <col min="16141" max="16143" width="8.8515625" style="24" customWidth="1"/>
    <col min="16144" max="16144" width="7.00390625" style="24" customWidth="1"/>
    <col min="16145" max="16384" width="8.8515625" style="24" customWidth="1"/>
  </cols>
  <sheetData>
    <row r="1" ht="30" customHeight="1"/>
    <row r="2" ht="9.95" customHeight="1"/>
    <row r="3" ht="25.5" customHeight="1"/>
    <row r="4" ht="21" customHeight="1"/>
    <row r="5" ht="15"/>
    <row r="6" ht="17.1" customHeight="1"/>
    <row r="7" ht="17.1" customHeight="1"/>
    <row r="8" ht="17.1" customHeight="1"/>
    <row r="9" ht="17.1" customHeight="1"/>
    <row r="10" ht="17.1" customHeight="1"/>
    <row r="11" ht="17.1" customHeight="1"/>
    <row r="12" ht="17.1" customHeight="1"/>
    <row r="13" ht="17.1" customHeight="1"/>
    <row r="14" ht="17.1" customHeight="1"/>
    <row r="15" ht="17.1" customHeight="1"/>
    <row r="16" ht="17.1" customHeight="1"/>
    <row r="17" ht="17.1" customHeight="1"/>
    <row r="18" ht="17.1" customHeight="1"/>
    <row r="19" ht="17.1" customHeight="1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spans="5:8" s="25" customFormat="1" ht="15">
      <c r="E30" s="24"/>
      <c r="F30" s="24"/>
      <c r="G30" s="24"/>
      <c r="H30" s="24"/>
    </row>
    <row r="31" spans="5:8" s="25" customFormat="1" ht="15">
      <c r="E31" s="24"/>
      <c r="F31" s="24"/>
      <c r="G31" s="24"/>
      <c r="H31" s="24"/>
    </row>
    <row r="32" s="25" customFormat="1" ht="15"/>
    <row r="40" spans="2:3" ht="15">
      <c r="B40" s="26"/>
      <c r="C40" s="26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5"/>
  <sheetViews>
    <sheetView tabSelected="1" workbookViewId="0" topLeftCell="A1">
      <pane xSplit="7" ySplit="2" topLeftCell="H139" activePane="bottomRight" state="frozen"/>
      <selection pane="topRight" activeCell="H1" sqref="H1"/>
      <selection pane="bottomLeft" activeCell="A3" sqref="A3"/>
      <selection pane="bottomRight" activeCell="A1" sqref="A1:O365"/>
    </sheetView>
  </sheetViews>
  <sheetFormatPr defaultColWidth="9.140625" defaultRowHeight="15"/>
  <cols>
    <col min="1" max="6" width="3.00390625" style="22" customWidth="1"/>
    <col min="7" max="7" width="37.57421875" style="22" customWidth="1"/>
    <col min="8" max="8" width="16.8515625" style="23" bestFit="1" customWidth="1"/>
    <col min="9" max="9" width="2.28125" style="23" customWidth="1"/>
    <col min="10" max="10" width="8.7109375" style="23" bestFit="1" customWidth="1"/>
    <col min="11" max="11" width="2.28125" style="23" customWidth="1"/>
    <col min="12" max="12" width="12.00390625" style="23" bestFit="1" customWidth="1"/>
    <col min="13" max="13" width="2.28125" style="23" customWidth="1"/>
    <col min="14" max="14" width="10.28125" style="23" bestFit="1" customWidth="1"/>
    <col min="15" max="15" width="17.7109375" style="31" customWidth="1"/>
    <col min="16" max="16" width="16.00390625" style="28" customWidth="1"/>
  </cols>
  <sheetData>
    <row r="1" spans="1:14" ht="15.75" thickBot="1">
      <c r="A1" s="1"/>
      <c r="B1" s="1"/>
      <c r="C1" s="1"/>
      <c r="D1" s="1"/>
      <c r="E1" s="1"/>
      <c r="F1" s="1"/>
      <c r="G1" s="1"/>
      <c r="H1" s="3"/>
      <c r="I1" s="2"/>
      <c r="J1" s="3"/>
      <c r="K1" s="2"/>
      <c r="L1" s="3"/>
      <c r="M1" s="2"/>
      <c r="N1" s="3"/>
    </row>
    <row r="2" spans="1:16" s="21" customFormat="1" ht="16.5" thickBot="1" thickTop="1">
      <c r="A2" s="18"/>
      <c r="B2" s="18"/>
      <c r="C2" s="18"/>
      <c r="D2" s="18"/>
      <c r="E2" s="18"/>
      <c r="F2" s="18"/>
      <c r="G2" s="18"/>
      <c r="H2" s="19" t="s">
        <v>0</v>
      </c>
      <c r="I2" s="20"/>
      <c r="J2" s="19" t="s">
        <v>1</v>
      </c>
      <c r="K2" s="20"/>
      <c r="L2" s="19" t="s">
        <v>2</v>
      </c>
      <c r="M2" s="20"/>
      <c r="N2" s="19" t="s">
        <v>3</v>
      </c>
      <c r="O2" s="32" t="s">
        <v>371</v>
      </c>
      <c r="P2" s="29"/>
    </row>
    <row r="3" spans="1:18" ht="15.75" thickTop="1">
      <c r="A3" s="1"/>
      <c r="B3" s="1" t="s">
        <v>4</v>
      </c>
      <c r="C3" s="1"/>
      <c r="D3" s="1"/>
      <c r="E3" s="1"/>
      <c r="F3" s="1"/>
      <c r="G3" s="1"/>
      <c r="H3" s="4"/>
      <c r="I3" s="5"/>
      <c r="J3" s="4"/>
      <c r="K3" s="5"/>
      <c r="L3" s="4"/>
      <c r="M3" s="5"/>
      <c r="N3" s="6"/>
      <c r="P3" s="28">
        <v>12775635</v>
      </c>
      <c r="R3" t="s">
        <v>367</v>
      </c>
    </row>
    <row r="4" spans="1:18" ht="15">
      <c r="A4" s="1"/>
      <c r="B4" s="1"/>
      <c r="C4" s="1"/>
      <c r="D4" s="1" t="s">
        <v>5</v>
      </c>
      <c r="E4" s="1"/>
      <c r="F4" s="1"/>
      <c r="G4" s="1"/>
      <c r="H4" s="4"/>
      <c r="I4" s="5"/>
      <c r="J4" s="4"/>
      <c r="K4" s="5"/>
      <c r="L4" s="4"/>
      <c r="M4" s="5"/>
      <c r="N4" s="6"/>
      <c r="P4" s="28">
        <f>P3/100</f>
        <v>127756.35</v>
      </c>
      <c r="R4" s="27">
        <v>0.1</v>
      </c>
    </row>
    <row r="5" spans="1:18" ht="15">
      <c r="A5" s="1"/>
      <c r="B5" s="1"/>
      <c r="C5" s="1"/>
      <c r="D5" s="1"/>
      <c r="E5" s="1" t="s">
        <v>6</v>
      </c>
      <c r="F5" s="1"/>
      <c r="G5" s="1"/>
      <c r="H5" s="4"/>
      <c r="I5" s="5"/>
      <c r="J5" s="4"/>
      <c r="K5" s="5"/>
      <c r="L5" s="4"/>
      <c r="M5" s="5"/>
      <c r="N5" s="6"/>
      <c r="P5" s="28">
        <f>P4*3.25</f>
        <v>415208.1375</v>
      </c>
      <c r="R5" t="s">
        <v>368</v>
      </c>
    </row>
    <row r="6" spans="1:15" ht="15">
      <c r="A6" s="1"/>
      <c r="B6" s="1"/>
      <c r="C6" s="1"/>
      <c r="D6" s="1"/>
      <c r="E6" s="1"/>
      <c r="F6" s="1" t="s">
        <v>7</v>
      </c>
      <c r="G6" s="1"/>
      <c r="H6" s="4">
        <v>278727.97</v>
      </c>
      <c r="I6" s="5"/>
      <c r="J6" s="4">
        <v>395779.61</v>
      </c>
      <c r="K6" s="5"/>
      <c r="L6" s="4">
        <f>ROUND((H6-J6),5)</f>
        <v>-117051.64</v>
      </c>
      <c r="M6" s="5"/>
      <c r="N6" s="6">
        <f>ROUND(IF(J6=0,IF(H6=0,0,1),H6/J6),5)</f>
        <v>0.70425</v>
      </c>
      <c r="O6" s="31">
        <v>415208</v>
      </c>
    </row>
    <row r="7" spans="1:18" ht="15">
      <c r="A7" s="1"/>
      <c r="B7" s="1"/>
      <c r="C7" s="1"/>
      <c r="D7" s="1"/>
      <c r="E7" s="1"/>
      <c r="F7" s="1" t="s">
        <v>8</v>
      </c>
      <c r="G7" s="1"/>
      <c r="H7" s="4">
        <v>40247.47</v>
      </c>
      <c r="I7" s="5"/>
      <c r="J7" s="4">
        <v>79155.92</v>
      </c>
      <c r="K7" s="5"/>
      <c r="L7" s="4">
        <f>ROUND((H7-J7),5)</f>
        <v>-38908.45</v>
      </c>
      <c r="M7" s="5"/>
      <c r="N7" s="6">
        <f>ROUND(IF(J7=0,IF(H7=0,0,1),H7/J7),5)</f>
        <v>0.50846</v>
      </c>
      <c r="O7" s="31">
        <v>66433.3</v>
      </c>
      <c r="P7" s="28">
        <f>P5*0.16</f>
        <v>66433.302</v>
      </c>
      <c r="R7" t="s">
        <v>369</v>
      </c>
    </row>
    <row r="8" spans="1:14" ht="15">
      <c r="A8" s="1"/>
      <c r="B8" s="1"/>
      <c r="C8" s="1"/>
      <c r="D8" s="1"/>
      <c r="E8" s="1"/>
      <c r="F8" s="1" t="s">
        <v>9</v>
      </c>
      <c r="G8" s="1"/>
      <c r="H8" s="4">
        <v>14.59</v>
      </c>
      <c r="I8" s="5"/>
      <c r="J8" s="4">
        <v>0</v>
      </c>
      <c r="K8" s="5"/>
      <c r="L8" s="4">
        <f>ROUND((H8-J8),5)</f>
        <v>14.59</v>
      </c>
      <c r="M8" s="5"/>
      <c r="N8" s="6">
        <f>ROUND(IF(J8=0,IF(H8=0,0,1),H8/J8),5)</f>
        <v>1</v>
      </c>
    </row>
    <row r="9" spans="1:18" ht="15.75" thickBot="1">
      <c r="A9" s="1"/>
      <c r="B9" s="1"/>
      <c r="C9" s="1"/>
      <c r="D9" s="1"/>
      <c r="E9" s="1"/>
      <c r="F9" s="1" t="s">
        <v>10</v>
      </c>
      <c r="G9" s="1"/>
      <c r="H9" s="7">
        <v>0</v>
      </c>
      <c r="I9" s="5"/>
      <c r="J9" s="7">
        <v>0</v>
      </c>
      <c r="K9" s="5"/>
      <c r="L9" s="7">
        <f>ROUND((H9-J9),5)</f>
        <v>0</v>
      </c>
      <c r="M9" s="5"/>
      <c r="N9" s="8">
        <f>ROUND(IF(J9=0,IF(H9=0,0,1),H9/J9),5)</f>
        <v>0</v>
      </c>
      <c r="P9" s="28">
        <f>P5+P7</f>
        <v>481641.4395</v>
      </c>
      <c r="R9" t="s">
        <v>370</v>
      </c>
    </row>
    <row r="10" spans="1:15" ht="15">
      <c r="A10" s="1"/>
      <c r="B10" s="1"/>
      <c r="C10" s="1"/>
      <c r="D10" s="1"/>
      <c r="E10" s="1" t="s">
        <v>11</v>
      </c>
      <c r="F10" s="1"/>
      <c r="G10" s="1"/>
      <c r="H10" s="4">
        <f>ROUND(SUM(H5:H9),5)</f>
        <v>318990.03</v>
      </c>
      <c r="I10" s="5"/>
      <c r="J10" s="4">
        <f>ROUND(SUM(J5:J9),5)</f>
        <v>474935.53</v>
      </c>
      <c r="K10" s="5"/>
      <c r="L10" s="4">
        <f>ROUND((H10-J10),5)</f>
        <v>-155945.5</v>
      </c>
      <c r="M10" s="5"/>
      <c r="N10" s="6">
        <f>ROUND(IF(J10=0,IF(H10=0,0,1),H10/J10),5)</f>
        <v>0.67165</v>
      </c>
      <c r="O10" s="31">
        <f>SUM(O6:O9)</f>
        <v>481641.3</v>
      </c>
    </row>
    <row r="11" spans="1:14" ht="30" customHeight="1">
      <c r="A11" s="1"/>
      <c r="B11" s="1"/>
      <c r="C11" s="1"/>
      <c r="D11" s="1"/>
      <c r="E11" s="1" t="s">
        <v>12</v>
      </c>
      <c r="F11" s="1"/>
      <c r="G11" s="1"/>
      <c r="H11" s="4"/>
      <c r="I11" s="5"/>
      <c r="J11" s="4"/>
      <c r="K11" s="5"/>
      <c r="L11" s="4"/>
      <c r="M11" s="5"/>
      <c r="N11" s="6"/>
    </row>
    <row r="12" spans="1:15" ht="15">
      <c r="A12" s="1"/>
      <c r="B12" s="1"/>
      <c r="C12" s="1"/>
      <c r="D12" s="1"/>
      <c r="E12" s="1"/>
      <c r="F12" s="1" t="s">
        <v>13</v>
      </c>
      <c r="G12" s="1"/>
      <c r="H12" s="4">
        <v>141753.58</v>
      </c>
      <c r="I12" s="5"/>
      <c r="J12" s="4">
        <v>49548.82</v>
      </c>
      <c r="K12" s="5"/>
      <c r="L12" s="4">
        <f aca="true" t="shared" si="0" ref="L12:L17">ROUND((H12-J12),5)</f>
        <v>92204.76</v>
      </c>
      <c r="M12" s="5"/>
      <c r="N12" s="6">
        <f aca="true" t="shared" si="1" ref="N12:N17">ROUND(IF(J12=0,IF(H12=0,0,1),H12/J12),5)</f>
        <v>2.86089</v>
      </c>
      <c r="O12" s="31">
        <v>38533.88</v>
      </c>
    </row>
    <row r="13" spans="1:14" ht="15">
      <c r="A13" s="1"/>
      <c r="B13" s="1"/>
      <c r="C13" s="1"/>
      <c r="D13" s="1"/>
      <c r="E13" s="1"/>
      <c r="F13" s="1" t="s">
        <v>14</v>
      </c>
      <c r="G13" s="1"/>
      <c r="H13" s="4">
        <v>0</v>
      </c>
      <c r="I13" s="5"/>
      <c r="J13" s="4">
        <v>0</v>
      </c>
      <c r="K13" s="5"/>
      <c r="L13" s="4">
        <f t="shared" si="0"/>
        <v>0</v>
      </c>
      <c r="M13" s="5"/>
      <c r="N13" s="6">
        <f t="shared" si="1"/>
        <v>0</v>
      </c>
    </row>
    <row r="14" spans="1:14" ht="15.75" thickBot="1">
      <c r="A14" s="1"/>
      <c r="B14" s="1"/>
      <c r="C14" s="1"/>
      <c r="D14" s="1"/>
      <c r="E14" s="1"/>
      <c r="F14" s="1" t="s">
        <v>15</v>
      </c>
      <c r="G14" s="1"/>
      <c r="H14" s="7">
        <v>0</v>
      </c>
      <c r="I14" s="5"/>
      <c r="J14" s="7">
        <v>0</v>
      </c>
      <c r="K14" s="5"/>
      <c r="L14" s="7">
        <f t="shared" si="0"/>
        <v>0</v>
      </c>
      <c r="M14" s="5"/>
      <c r="N14" s="8">
        <f t="shared" si="1"/>
        <v>0</v>
      </c>
    </row>
    <row r="15" spans="1:15" ht="15">
      <c r="A15" s="1"/>
      <c r="B15" s="1"/>
      <c r="C15" s="1"/>
      <c r="D15" s="1"/>
      <c r="E15" s="1" t="s">
        <v>16</v>
      </c>
      <c r="F15" s="1"/>
      <c r="G15" s="1"/>
      <c r="H15" s="4">
        <f>ROUND(SUM(H11:H14),5)</f>
        <v>141753.58</v>
      </c>
      <c r="I15" s="5"/>
      <c r="J15" s="4">
        <f>ROUND(SUM(J11:J14),5)</f>
        <v>49548.82</v>
      </c>
      <c r="K15" s="5"/>
      <c r="L15" s="4">
        <f t="shared" si="0"/>
        <v>92204.76</v>
      </c>
      <c r="M15" s="5"/>
      <c r="N15" s="6">
        <f t="shared" si="1"/>
        <v>2.86089</v>
      </c>
      <c r="O15" s="31">
        <f>SUM(O12:O14)</f>
        <v>38533.88</v>
      </c>
    </row>
    <row r="16" spans="1:14" ht="15">
      <c r="A16" s="1"/>
      <c r="B16" s="1"/>
      <c r="C16" s="1"/>
      <c r="D16" s="1"/>
      <c r="E16" s="1" t="s">
        <v>17</v>
      </c>
      <c r="F16" s="1"/>
      <c r="G16" s="1"/>
      <c r="H16" s="4">
        <v>0</v>
      </c>
      <c r="I16" s="5"/>
      <c r="J16" s="4">
        <v>0</v>
      </c>
      <c r="K16" s="5"/>
      <c r="L16" s="4">
        <f t="shared" si="0"/>
        <v>0</v>
      </c>
      <c r="M16" s="5"/>
      <c r="N16" s="6">
        <f t="shared" si="1"/>
        <v>0</v>
      </c>
    </row>
    <row r="17" spans="1:14" ht="15">
      <c r="A17" s="1"/>
      <c r="B17" s="1"/>
      <c r="C17" s="1"/>
      <c r="D17" s="1"/>
      <c r="E17" s="1" t="s">
        <v>18</v>
      </c>
      <c r="F17" s="1"/>
      <c r="G17" s="1"/>
      <c r="H17" s="4">
        <v>0</v>
      </c>
      <c r="I17" s="5"/>
      <c r="J17" s="4">
        <v>0</v>
      </c>
      <c r="K17" s="5"/>
      <c r="L17" s="4">
        <f t="shared" si="0"/>
        <v>0</v>
      </c>
      <c r="M17" s="5"/>
      <c r="N17" s="6">
        <f t="shared" si="1"/>
        <v>0</v>
      </c>
    </row>
    <row r="18" spans="1:14" ht="15">
      <c r="A18" s="1"/>
      <c r="B18" s="1"/>
      <c r="C18" s="1"/>
      <c r="D18" s="1"/>
      <c r="E18" s="1" t="s">
        <v>19</v>
      </c>
      <c r="F18" s="1"/>
      <c r="G18" s="1"/>
      <c r="H18" s="4"/>
      <c r="I18" s="5"/>
      <c r="J18" s="4"/>
      <c r="K18" s="5"/>
      <c r="L18" s="4"/>
      <c r="M18" s="5"/>
      <c r="N18" s="6"/>
    </row>
    <row r="19" spans="1:14" ht="15">
      <c r="A19" s="1"/>
      <c r="B19" s="1"/>
      <c r="C19" s="1"/>
      <c r="D19" s="1"/>
      <c r="E19" s="1"/>
      <c r="F19" s="1" t="s">
        <v>20</v>
      </c>
      <c r="G19" s="1"/>
      <c r="H19" s="4">
        <v>0</v>
      </c>
      <c r="I19" s="5"/>
      <c r="J19" s="4">
        <v>0</v>
      </c>
      <c r="K19" s="5"/>
      <c r="L19" s="4">
        <f>ROUND((H19-J19),5)</f>
        <v>0</v>
      </c>
      <c r="M19" s="5"/>
      <c r="N19" s="6">
        <f>ROUND(IF(J19=0,IF(H19=0,0,1),H19/J19),5)</f>
        <v>0</v>
      </c>
    </row>
    <row r="20" spans="1:14" ht="15.75" thickBot="1">
      <c r="A20" s="1"/>
      <c r="B20" s="1"/>
      <c r="C20" s="1"/>
      <c r="D20" s="1"/>
      <c r="E20" s="1"/>
      <c r="F20" s="1" t="s">
        <v>21</v>
      </c>
      <c r="G20" s="1"/>
      <c r="H20" s="7">
        <v>0</v>
      </c>
      <c r="I20" s="5"/>
      <c r="J20" s="7">
        <v>0</v>
      </c>
      <c r="K20" s="5"/>
      <c r="L20" s="7">
        <f>ROUND((H20-J20),5)</f>
        <v>0</v>
      </c>
      <c r="M20" s="5"/>
      <c r="N20" s="8">
        <f>ROUND(IF(J20=0,IF(H20=0,0,1),H20/J20),5)</f>
        <v>0</v>
      </c>
    </row>
    <row r="21" spans="1:14" ht="15">
      <c r="A21" s="1"/>
      <c r="B21" s="1"/>
      <c r="C21" s="1"/>
      <c r="D21" s="1"/>
      <c r="E21" s="1" t="s">
        <v>22</v>
      </c>
      <c r="F21" s="1"/>
      <c r="G21" s="1"/>
      <c r="H21" s="4">
        <f>ROUND(SUM(H18:H20),5)</f>
        <v>0</v>
      </c>
      <c r="I21" s="5"/>
      <c r="J21" s="4">
        <f>ROUND(SUM(J18:J20),5)</f>
        <v>0</v>
      </c>
      <c r="K21" s="5"/>
      <c r="L21" s="4">
        <f>ROUND((H21-J21),5)</f>
        <v>0</v>
      </c>
      <c r="M21" s="5"/>
      <c r="N21" s="6">
        <f>ROUND(IF(J21=0,IF(H21=0,0,1),H21/J21),5)</f>
        <v>0</v>
      </c>
    </row>
    <row r="22" spans="1:14" ht="30" customHeight="1">
      <c r="A22" s="1"/>
      <c r="B22" s="1"/>
      <c r="C22" s="1"/>
      <c r="D22" s="1"/>
      <c r="E22" s="1" t="s">
        <v>23</v>
      </c>
      <c r="F22" s="1"/>
      <c r="G22" s="1"/>
      <c r="H22" s="4"/>
      <c r="I22" s="5"/>
      <c r="J22" s="4"/>
      <c r="K22" s="5"/>
      <c r="L22" s="4"/>
      <c r="M22" s="5"/>
      <c r="N22" s="6"/>
    </row>
    <row r="23" spans="1:14" ht="15">
      <c r="A23" s="1"/>
      <c r="B23" s="1"/>
      <c r="C23" s="1"/>
      <c r="D23" s="1"/>
      <c r="E23" s="1"/>
      <c r="F23" s="1" t="s">
        <v>24</v>
      </c>
      <c r="G23" s="1"/>
      <c r="H23" s="4">
        <v>0</v>
      </c>
      <c r="I23" s="5"/>
      <c r="J23" s="4">
        <v>0</v>
      </c>
      <c r="K23" s="5"/>
      <c r="L23" s="4">
        <f>ROUND((H23-J23),5)</f>
        <v>0</v>
      </c>
      <c r="M23" s="5"/>
      <c r="N23" s="6">
        <f>ROUND(IF(J23=0,IF(H23=0,0,1),H23/J23),5)</f>
        <v>0</v>
      </c>
    </row>
    <row r="24" spans="1:14" ht="15">
      <c r="A24" s="1"/>
      <c r="B24" s="1"/>
      <c r="C24" s="1"/>
      <c r="D24" s="1"/>
      <c r="E24" s="1"/>
      <c r="F24" s="1" t="s">
        <v>25</v>
      </c>
      <c r="G24" s="1"/>
      <c r="H24" s="4">
        <v>0</v>
      </c>
      <c r="I24" s="5"/>
      <c r="J24" s="4">
        <v>0</v>
      </c>
      <c r="K24" s="5"/>
      <c r="L24" s="4">
        <f>ROUND((H24-J24),5)</f>
        <v>0</v>
      </c>
      <c r="M24" s="5"/>
      <c r="N24" s="6">
        <f>ROUND(IF(J24=0,IF(H24=0,0,1),H24/J24),5)</f>
        <v>0</v>
      </c>
    </row>
    <row r="25" spans="1:14" ht="15.75" thickBot="1">
      <c r="A25" s="1"/>
      <c r="B25" s="1"/>
      <c r="C25" s="1"/>
      <c r="D25" s="1"/>
      <c r="E25" s="1"/>
      <c r="F25" s="1" t="s">
        <v>26</v>
      </c>
      <c r="G25" s="1"/>
      <c r="H25" s="7">
        <v>1620</v>
      </c>
      <c r="I25" s="5"/>
      <c r="J25" s="7">
        <v>0</v>
      </c>
      <c r="K25" s="5"/>
      <c r="L25" s="7">
        <f>ROUND((H25-J25),5)</f>
        <v>1620</v>
      </c>
      <c r="M25" s="5"/>
      <c r="N25" s="8">
        <f>ROUND(IF(J25=0,IF(H25=0,0,1),H25/J25),5)</f>
        <v>1</v>
      </c>
    </row>
    <row r="26" spans="1:14" ht="15">
      <c r="A26" s="1"/>
      <c r="B26" s="1"/>
      <c r="C26" s="1"/>
      <c r="D26" s="1"/>
      <c r="E26" s="1" t="s">
        <v>27</v>
      </c>
      <c r="F26" s="1"/>
      <c r="G26" s="1"/>
      <c r="H26" s="4">
        <f>ROUND(SUM(H22:H25),5)</f>
        <v>1620</v>
      </c>
      <c r="I26" s="5"/>
      <c r="J26" s="4">
        <f>ROUND(SUM(J22:J25),5)</f>
        <v>0</v>
      </c>
      <c r="K26" s="5"/>
      <c r="L26" s="4">
        <f>ROUND((H26-J26),5)</f>
        <v>1620</v>
      </c>
      <c r="M26" s="5"/>
      <c r="N26" s="6">
        <f>ROUND(IF(J26=0,IF(H26=0,0,1),H26/J26),5)</f>
        <v>1</v>
      </c>
    </row>
    <row r="27" spans="1:14" ht="30" customHeight="1">
      <c r="A27" s="1"/>
      <c r="B27" s="1"/>
      <c r="C27" s="1"/>
      <c r="D27" s="1"/>
      <c r="E27" s="1" t="s">
        <v>28</v>
      </c>
      <c r="F27" s="1"/>
      <c r="G27" s="1"/>
      <c r="H27" s="4">
        <v>515.43</v>
      </c>
      <c r="I27" s="5"/>
      <c r="J27" s="4">
        <v>0</v>
      </c>
      <c r="K27" s="5"/>
      <c r="L27" s="4">
        <f>ROUND((H27-J27),5)</f>
        <v>515.43</v>
      </c>
      <c r="M27" s="5"/>
      <c r="N27" s="6">
        <f>ROUND(IF(J27=0,IF(H27=0,0,1),H27/J27),5)</f>
        <v>1</v>
      </c>
    </row>
    <row r="28" spans="1:14" ht="15">
      <c r="A28" s="1"/>
      <c r="B28" s="1"/>
      <c r="C28" s="1"/>
      <c r="D28" s="1"/>
      <c r="E28" s="1" t="s">
        <v>29</v>
      </c>
      <c r="F28" s="1"/>
      <c r="G28" s="1"/>
      <c r="H28" s="4"/>
      <c r="I28" s="5"/>
      <c r="J28" s="4"/>
      <c r="K28" s="5"/>
      <c r="L28" s="4"/>
      <c r="M28" s="5"/>
      <c r="N28" s="6"/>
    </row>
    <row r="29" spans="1:14" ht="15">
      <c r="A29" s="1"/>
      <c r="B29" s="1"/>
      <c r="C29" s="1"/>
      <c r="D29" s="1"/>
      <c r="E29" s="1"/>
      <c r="F29" s="1" t="s">
        <v>30</v>
      </c>
      <c r="G29" s="1"/>
      <c r="H29" s="4">
        <v>1934</v>
      </c>
      <c r="I29" s="5"/>
      <c r="J29" s="4">
        <v>0</v>
      </c>
      <c r="K29" s="5"/>
      <c r="L29" s="4">
        <f aca="true" t="shared" si="2" ref="L29:L34">ROUND((H29-J29),5)</f>
        <v>1934</v>
      </c>
      <c r="M29" s="5"/>
      <c r="N29" s="6">
        <f aca="true" t="shared" si="3" ref="N29:N34">ROUND(IF(J29=0,IF(H29=0,0,1),H29/J29),5)</f>
        <v>1</v>
      </c>
    </row>
    <row r="30" spans="1:14" ht="15">
      <c r="A30" s="1"/>
      <c r="B30" s="1"/>
      <c r="C30" s="1"/>
      <c r="D30" s="1"/>
      <c r="E30" s="1"/>
      <c r="F30" s="1" t="s">
        <v>31</v>
      </c>
      <c r="G30" s="1"/>
      <c r="H30" s="4">
        <v>0</v>
      </c>
      <c r="I30" s="5"/>
      <c r="J30" s="4">
        <v>0</v>
      </c>
      <c r="K30" s="5"/>
      <c r="L30" s="4">
        <f t="shared" si="2"/>
        <v>0</v>
      </c>
      <c r="M30" s="5"/>
      <c r="N30" s="6">
        <f t="shared" si="3"/>
        <v>0</v>
      </c>
    </row>
    <row r="31" spans="1:14" ht="15">
      <c r="A31" s="1"/>
      <c r="B31" s="1"/>
      <c r="C31" s="1"/>
      <c r="D31" s="1"/>
      <c r="E31" s="1"/>
      <c r="F31" s="1" t="s">
        <v>32</v>
      </c>
      <c r="G31" s="1"/>
      <c r="H31" s="4">
        <v>12530</v>
      </c>
      <c r="I31" s="5"/>
      <c r="J31" s="4">
        <v>25000</v>
      </c>
      <c r="K31" s="5"/>
      <c r="L31" s="4">
        <f t="shared" si="2"/>
        <v>-12470</v>
      </c>
      <c r="M31" s="5"/>
      <c r="N31" s="6">
        <f t="shared" si="3"/>
        <v>0.5012</v>
      </c>
    </row>
    <row r="32" spans="1:14" ht="15">
      <c r="A32" s="1"/>
      <c r="B32" s="1"/>
      <c r="C32" s="1"/>
      <c r="D32" s="1"/>
      <c r="E32" s="1"/>
      <c r="F32" s="1" t="s">
        <v>33</v>
      </c>
      <c r="G32" s="1"/>
      <c r="H32" s="4">
        <v>10230</v>
      </c>
      <c r="I32" s="5"/>
      <c r="J32" s="4">
        <v>0</v>
      </c>
      <c r="K32" s="5"/>
      <c r="L32" s="4">
        <f t="shared" si="2"/>
        <v>10230</v>
      </c>
      <c r="M32" s="5"/>
      <c r="N32" s="6">
        <f t="shared" si="3"/>
        <v>1</v>
      </c>
    </row>
    <row r="33" spans="1:14" ht="15.75" thickBot="1">
      <c r="A33" s="1"/>
      <c r="B33" s="1"/>
      <c r="C33" s="1"/>
      <c r="D33" s="1"/>
      <c r="E33" s="1"/>
      <c r="F33" s="1" t="s">
        <v>34</v>
      </c>
      <c r="G33" s="1"/>
      <c r="H33" s="7">
        <v>100</v>
      </c>
      <c r="I33" s="5"/>
      <c r="J33" s="7">
        <v>0</v>
      </c>
      <c r="K33" s="5"/>
      <c r="L33" s="7">
        <f t="shared" si="2"/>
        <v>100</v>
      </c>
      <c r="M33" s="5"/>
      <c r="N33" s="8">
        <f t="shared" si="3"/>
        <v>1</v>
      </c>
    </row>
    <row r="34" spans="1:14" ht="15">
      <c r="A34" s="1"/>
      <c r="B34" s="1"/>
      <c r="C34" s="1"/>
      <c r="D34" s="1"/>
      <c r="E34" s="1" t="s">
        <v>35</v>
      </c>
      <c r="F34" s="1"/>
      <c r="G34" s="1"/>
      <c r="H34" s="4">
        <f>ROUND(SUM(H28:H33),5)</f>
        <v>24794</v>
      </c>
      <c r="I34" s="5"/>
      <c r="J34" s="4">
        <f>ROUND(SUM(J28:J33),5)</f>
        <v>25000</v>
      </c>
      <c r="K34" s="5"/>
      <c r="L34" s="4">
        <f t="shared" si="2"/>
        <v>-206</v>
      </c>
      <c r="M34" s="5"/>
      <c r="N34" s="6">
        <f t="shared" si="3"/>
        <v>0.99176</v>
      </c>
    </row>
    <row r="35" spans="1:14" ht="30" customHeight="1">
      <c r="A35" s="1"/>
      <c r="B35" s="1"/>
      <c r="C35" s="1"/>
      <c r="D35" s="1"/>
      <c r="E35" s="1" t="s">
        <v>36</v>
      </c>
      <c r="F35" s="1"/>
      <c r="G35" s="1"/>
      <c r="H35" s="4"/>
      <c r="I35" s="5"/>
      <c r="J35" s="4"/>
      <c r="K35" s="5"/>
      <c r="L35" s="4"/>
      <c r="M35" s="5"/>
      <c r="N35" s="6"/>
    </row>
    <row r="36" spans="1:14" ht="15">
      <c r="A36" s="1"/>
      <c r="B36" s="1"/>
      <c r="C36" s="1"/>
      <c r="D36" s="1"/>
      <c r="E36" s="1"/>
      <c r="F36" s="1" t="s">
        <v>37</v>
      </c>
      <c r="G36" s="1"/>
      <c r="H36" s="4">
        <v>0</v>
      </c>
      <c r="I36" s="5"/>
      <c r="J36" s="4">
        <v>0</v>
      </c>
      <c r="K36" s="5"/>
      <c r="L36" s="4">
        <f>ROUND((H36-J36),5)</f>
        <v>0</v>
      </c>
      <c r="M36" s="5"/>
      <c r="N36" s="6">
        <f>ROUND(IF(J36=0,IF(H36=0,0,1),H36/J36),5)</f>
        <v>0</v>
      </c>
    </row>
    <row r="37" spans="1:14" ht="15.75" thickBot="1">
      <c r="A37" s="1"/>
      <c r="B37" s="1"/>
      <c r="C37" s="1"/>
      <c r="D37" s="1"/>
      <c r="E37" s="1"/>
      <c r="F37" s="1" t="s">
        <v>38</v>
      </c>
      <c r="G37" s="1"/>
      <c r="H37" s="7">
        <v>0</v>
      </c>
      <c r="I37" s="5"/>
      <c r="J37" s="7">
        <v>0</v>
      </c>
      <c r="K37" s="5"/>
      <c r="L37" s="7">
        <f>ROUND((H37-J37),5)</f>
        <v>0</v>
      </c>
      <c r="M37" s="5"/>
      <c r="N37" s="8">
        <f>ROUND(IF(J37=0,IF(H37=0,0,1),H37/J37),5)</f>
        <v>0</v>
      </c>
    </row>
    <row r="38" spans="1:14" ht="15">
      <c r="A38" s="1"/>
      <c r="B38" s="1"/>
      <c r="C38" s="1"/>
      <c r="D38" s="1"/>
      <c r="E38" s="1" t="s">
        <v>39</v>
      </c>
      <c r="F38" s="1"/>
      <c r="G38" s="1"/>
      <c r="H38" s="4">
        <f>ROUND(SUM(H35:H37),5)</f>
        <v>0</v>
      </c>
      <c r="I38" s="5"/>
      <c r="J38" s="4">
        <f>ROUND(SUM(J35:J37),5)</f>
        <v>0</v>
      </c>
      <c r="K38" s="5"/>
      <c r="L38" s="4">
        <f>ROUND((H38-J38),5)</f>
        <v>0</v>
      </c>
      <c r="M38" s="5"/>
      <c r="N38" s="6">
        <f>ROUND(IF(J38=0,IF(H38=0,0,1),H38/J38),5)</f>
        <v>0</v>
      </c>
    </row>
    <row r="39" spans="1:14" ht="30" customHeight="1">
      <c r="A39" s="1"/>
      <c r="B39" s="1"/>
      <c r="C39" s="1"/>
      <c r="D39" s="1"/>
      <c r="E39" s="1" t="s">
        <v>40</v>
      </c>
      <c r="F39" s="1"/>
      <c r="G39" s="1"/>
      <c r="H39" s="4"/>
      <c r="I39" s="5"/>
      <c r="J39" s="4"/>
      <c r="K39" s="5"/>
      <c r="L39" s="4"/>
      <c r="M39" s="5"/>
      <c r="N39" s="6"/>
    </row>
    <row r="40" spans="1:14" ht="15">
      <c r="A40" s="1"/>
      <c r="B40" s="1"/>
      <c r="C40" s="1"/>
      <c r="D40" s="1"/>
      <c r="E40" s="1"/>
      <c r="F40" s="1" t="s">
        <v>41</v>
      </c>
      <c r="G40" s="1"/>
      <c r="H40" s="4">
        <v>0</v>
      </c>
      <c r="I40" s="5"/>
      <c r="J40" s="4">
        <v>0</v>
      </c>
      <c r="K40" s="5"/>
      <c r="L40" s="4">
        <f>ROUND((H40-J40),5)</f>
        <v>0</v>
      </c>
      <c r="M40" s="5"/>
      <c r="N40" s="6">
        <f>ROUND(IF(J40=0,IF(H40=0,0,1),H40/J40),5)</f>
        <v>0</v>
      </c>
    </row>
    <row r="41" spans="1:14" ht="15.75" thickBot="1">
      <c r="A41" s="1"/>
      <c r="B41" s="1"/>
      <c r="C41" s="1"/>
      <c r="D41" s="1"/>
      <c r="E41" s="1"/>
      <c r="F41" s="1" t="s">
        <v>42</v>
      </c>
      <c r="G41" s="1"/>
      <c r="H41" s="7">
        <v>0</v>
      </c>
      <c r="I41" s="5"/>
      <c r="J41" s="7">
        <v>0</v>
      </c>
      <c r="K41" s="5"/>
      <c r="L41" s="7">
        <f>ROUND((H41-J41),5)</f>
        <v>0</v>
      </c>
      <c r="M41" s="5"/>
      <c r="N41" s="8">
        <f>ROUND(IF(J41=0,IF(H41=0,0,1),H41/J41),5)</f>
        <v>0</v>
      </c>
    </row>
    <row r="42" spans="1:14" ht="15">
      <c r="A42" s="1"/>
      <c r="B42" s="1"/>
      <c r="C42" s="1"/>
      <c r="D42" s="1"/>
      <c r="E42" s="1" t="s">
        <v>43</v>
      </c>
      <c r="F42" s="1"/>
      <c r="G42" s="1"/>
      <c r="H42" s="4">
        <f>ROUND(SUM(H39:H41),5)</f>
        <v>0</v>
      </c>
      <c r="I42" s="5"/>
      <c r="J42" s="4">
        <f>ROUND(SUM(J39:J41),5)</f>
        <v>0</v>
      </c>
      <c r="K42" s="5"/>
      <c r="L42" s="4">
        <f>ROUND((H42-J42),5)</f>
        <v>0</v>
      </c>
      <c r="M42" s="5"/>
      <c r="N42" s="6">
        <f>ROUND(IF(J42=0,IF(H42=0,0,1),H42/J42),5)</f>
        <v>0</v>
      </c>
    </row>
    <row r="43" spans="1:14" ht="30" customHeight="1">
      <c r="A43" s="1"/>
      <c r="B43" s="1"/>
      <c r="C43" s="1"/>
      <c r="D43" s="1"/>
      <c r="E43" s="1" t="s">
        <v>44</v>
      </c>
      <c r="F43" s="1"/>
      <c r="G43" s="1"/>
      <c r="H43" s="4"/>
      <c r="I43" s="5"/>
      <c r="J43" s="4"/>
      <c r="K43" s="5"/>
      <c r="L43" s="4"/>
      <c r="M43" s="5"/>
      <c r="N43" s="6"/>
    </row>
    <row r="44" spans="1:14" ht="15">
      <c r="A44" s="1"/>
      <c r="B44" s="1"/>
      <c r="C44" s="1"/>
      <c r="D44" s="1"/>
      <c r="E44" s="1"/>
      <c r="F44" s="1" t="s">
        <v>45</v>
      </c>
      <c r="G44" s="1"/>
      <c r="H44" s="4">
        <v>0</v>
      </c>
      <c r="I44" s="5"/>
      <c r="J44" s="4">
        <v>0</v>
      </c>
      <c r="K44" s="5"/>
      <c r="L44" s="4">
        <f>ROUND((H44-J44),5)</f>
        <v>0</v>
      </c>
      <c r="M44" s="5"/>
      <c r="N44" s="6">
        <f>ROUND(IF(J44=0,IF(H44=0,0,1),H44/J44),5)</f>
        <v>0</v>
      </c>
    </row>
    <row r="45" spans="1:14" ht="15">
      <c r="A45" s="1"/>
      <c r="B45" s="1"/>
      <c r="C45" s="1"/>
      <c r="D45" s="1"/>
      <c r="E45" s="1"/>
      <c r="F45" s="1" t="s">
        <v>46</v>
      </c>
      <c r="G45" s="1"/>
      <c r="H45" s="4">
        <v>0</v>
      </c>
      <c r="I45" s="5"/>
      <c r="J45" s="4">
        <v>0</v>
      </c>
      <c r="K45" s="5"/>
      <c r="L45" s="4">
        <f>ROUND((H45-J45),5)</f>
        <v>0</v>
      </c>
      <c r="M45" s="5"/>
      <c r="N45" s="6">
        <f>ROUND(IF(J45=0,IF(H45=0,0,1),H45/J45),5)</f>
        <v>0</v>
      </c>
    </row>
    <row r="46" spans="1:14" ht="15.75" thickBot="1">
      <c r="A46" s="1"/>
      <c r="B46" s="1"/>
      <c r="C46" s="1"/>
      <c r="D46" s="1"/>
      <c r="E46" s="1"/>
      <c r="F46" s="1" t="s">
        <v>47</v>
      </c>
      <c r="G46" s="1"/>
      <c r="H46" s="7">
        <v>0</v>
      </c>
      <c r="I46" s="5"/>
      <c r="J46" s="7">
        <v>0</v>
      </c>
      <c r="K46" s="5"/>
      <c r="L46" s="7">
        <f>ROUND((H46-J46),5)</f>
        <v>0</v>
      </c>
      <c r="M46" s="5"/>
      <c r="N46" s="8">
        <f>ROUND(IF(J46=0,IF(H46=0,0,1),H46/J46),5)</f>
        <v>0</v>
      </c>
    </row>
    <row r="47" spans="1:14" ht="15">
      <c r="A47" s="1"/>
      <c r="B47" s="1"/>
      <c r="C47" s="1"/>
      <c r="D47" s="1"/>
      <c r="E47" s="1" t="s">
        <v>48</v>
      </c>
      <c r="F47" s="1"/>
      <c r="G47" s="1"/>
      <c r="H47" s="4">
        <f>ROUND(SUM(H43:H46),5)</f>
        <v>0</v>
      </c>
      <c r="I47" s="5"/>
      <c r="J47" s="4">
        <f>ROUND(SUM(J43:J46),5)</f>
        <v>0</v>
      </c>
      <c r="K47" s="5"/>
      <c r="L47" s="4">
        <f>ROUND((H47-J47),5)</f>
        <v>0</v>
      </c>
      <c r="M47" s="5"/>
      <c r="N47" s="6">
        <f>ROUND(IF(J47=0,IF(H47=0,0,1),H47/J47),5)</f>
        <v>0</v>
      </c>
    </row>
    <row r="48" spans="1:14" ht="30" customHeight="1">
      <c r="A48" s="1"/>
      <c r="B48" s="1"/>
      <c r="C48" s="1"/>
      <c r="D48" s="1"/>
      <c r="E48" s="1" t="s">
        <v>49</v>
      </c>
      <c r="F48" s="1"/>
      <c r="G48" s="1"/>
      <c r="H48" s="4">
        <v>0</v>
      </c>
      <c r="I48" s="5"/>
      <c r="J48" s="4">
        <v>0</v>
      </c>
      <c r="K48" s="5"/>
      <c r="L48" s="4">
        <f>ROUND((H48-J48),5)</f>
        <v>0</v>
      </c>
      <c r="M48" s="5"/>
      <c r="N48" s="6">
        <f>ROUND(IF(J48=0,IF(H48=0,0,1),H48/J48),5)</f>
        <v>0</v>
      </c>
    </row>
    <row r="49" spans="1:14" ht="15">
      <c r="A49" s="1"/>
      <c r="B49" s="1"/>
      <c r="C49" s="1"/>
      <c r="D49" s="1"/>
      <c r="E49" s="1" t="s">
        <v>50</v>
      </c>
      <c r="F49" s="1"/>
      <c r="G49" s="1"/>
      <c r="H49" s="4"/>
      <c r="I49" s="5"/>
      <c r="J49" s="4"/>
      <c r="K49" s="5"/>
      <c r="L49" s="4"/>
      <c r="M49" s="5"/>
      <c r="N49" s="6"/>
    </row>
    <row r="50" spans="1:14" ht="15">
      <c r="A50" s="1"/>
      <c r="B50" s="1"/>
      <c r="C50" s="1"/>
      <c r="D50" s="1"/>
      <c r="E50" s="1"/>
      <c r="F50" s="1" t="s">
        <v>51</v>
      </c>
      <c r="G50" s="1"/>
      <c r="H50" s="4">
        <v>0</v>
      </c>
      <c r="I50" s="5"/>
      <c r="J50" s="4">
        <v>0</v>
      </c>
      <c r="K50" s="5"/>
      <c r="L50" s="4">
        <f>ROUND((H50-J50),5)</f>
        <v>0</v>
      </c>
      <c r="M50" s="5"/>
      <c r="N50" s="6">
        <f>ROUND(IF(J50=0,IF(H50=0,0,1),H50/J50),5)</f>
        <v>0</v>
      </c>
    </row>
    <row r="51" spans="1:14" ht="15">
      <c r="A51" s="1"/>
      <c r="B51" s="1"/>
      <c r="C51" s="1"/>
      <c r="D51" s="1"/>
      <c r="E51" s="1"/>
      <c r="F51" s="1" t="s">
        <v>52</v>
      </c>
      <c r="G51" s="1"/>
      <c r="H51" s="4">
        <v>0</v>
      </c>
      <c r="I51" s="5"/>
      <c r="J51" s="4">
        <v>0</v>
      </c>
      <c r="K51" s="5"/>
      <c r="L51" s="4">
        <f>ROUND((H51-J51),5)</f>
        <v>0</v>
      </c>
      <c r="M51" s="5"/>
      <c r="N51" s="6">
        <f>ROUND(IF(J51=0,IF(H51=0,0,1),H51/J51),5)</f>
        <v>0</v>
      </c>
    </row>
    <row r="52" spans="1:14" ht="15.75" thickBot="1">
      <c r="A52" s="1"/>
      <c r="B52" s="1"/>
      <c r="C52" s="1"/>
      <c r="D52" s="1"/>
      <c r="E52" s="1"/>
      <c r="F52" s="1" t="s">
        <v>53</v>
      </c>
      <c r="G52" s="1"/>
      <c r="H52" s="7">
        <v>0</v>
      </c>
      <c r="I52" s="5"/>
      <c r="J52" s="7">
        <v>0</v>
      </c>
      <c r="K52" s="5"/>
      <c r="L52" s="7">
        <f>ROUND((H52-J52),5)</f>
        <v>0</v>
      </c>
      <c r="M52" s="5"/>
      <c r="N52" s="8">
        <f>ROUND(IF(J52=0,IF(H52=0,0,1),H52/J52),5)</f>
        <v>0</v>
      </c>
    </row>
    <row r="53" spans="1:14" ht="15">
      <c r="A53" s="1"/>
      <c r="B53" s="1"/>
      <c r="C53" s="1"/>
      <c r="D53" s="1"/>
      <c r="E53" s="1" t="s">
        <v>54</v>
      </c>
      <c r="F53" s="1"/>
      <c r="G53" s="1"/>
      <c r="H53" s="4">
        <f>ROUND(SUM(H49:H52),5)</f>
        <v>0</v>
      </c>
      <c r="I53" s="5"/>
      <c r="J53" s="4">
        <f>ROUND(SUM(J49:J52),5)</f>
        <v>0</v>
      </c>
      <c r="K53" s="5"/>
      <c r="L53" s="4">
        <f>ROUND((H53-J53),5)</f>
        <v>0</v>
      </c>
      <c r="M53" s="5"/>
      <c r="N53" s="6">
        <f>ROUND(IF(J53=0,IF(H53=0,0,1),H53/J53),5)</f>
        <v>0</v>
      </c>
    </row>
    <row r="54" spans="1:14" ht="30" customHeight="1">
      <c r="A54" s="1"/>
      <c r="B54" s="1"/>
      <c r="C54" s="1"/>
      <c r="D54" s="1"/>
      <c r="E54" s="1" t="s">
        <v>55</v>
      </c>
      <c r="F54" s="1"/>
      <c r="G54" s="1"/>
      <c r="H54" s="4"/>
      <c r="I54" s="5"/>
      <c r="J54" s="4"/>
      <c r="K54" s="5"/>
      <c r="L54" s="4"/>
      <c r="M54" s="5"/>
      <c r="N54" s="6"/>
    </row>
    <row r="55" spans="1:14" ht="15">
      <c r="A55" s="1"/>
      <c r="B55" s="1"/>
      <c r="C55" s="1"/>
      <c r="D55" s="1"/>
      <c r="E55" s="1"/>
      <c r="F55" s="1" t="s">
        <v>56</v>
      </c>
      <c r="G55" s="1"/>
      <c r="H55" s="4">
        <v>0</v>
      </c>
      <c r="I55" s="5"/>
      <c r="J55" s="4">
        <v>0</v>
      </c>
      <c r="K55" s="5"/>
      <c r="L55" s="4">
        <f aca="true" t="shared" si="4" ref="L55:L61">ROUND((H55-J55),5)</f>
        <v>0</v>
      </c>
      <c r="M55" s="5"/>
      <c r="N55" s="6">
        <f aca="true" t="shared" si="5" ref="N55:N61">ROUND(IF(J55=0,IF(H55=0,0,1),H55/J55),5)</f>
        <v>0</v>
      </c>
    </row>
    <row r="56" spans="1:14" ht="15">
      <c r="A56" s="1"/>
      <c r="B56" s="1"/>
      <c r="C56" s="1"/>
      <c r="D56" s="1"/>
      <c r="E56" s="1"/>
      <c r="F56" s="1" t="s">
        <v>57</v>
      </c>
      <c r="G56" s="1"/>
      <c r="H56" s="4">
        <v>0</v>
      </c>
      <c r="I56" s="5"/>
      <c r="J56" s="4">
        <v>0</v>
      </c>
      <c r="K56" s="5"/>
      <c r="L56" s="4">
        <f t="shared" si="4"/>
        <v>0</v>
      </c>
      <c r="M56" s="5"/>
      <c r="N56" s="6">
        <f t="shared" si="5"/>
        <v>0</v>
      </c>
    </row>
    <row r="57" spans="1:14" ht="15">
      <c r="A57" s="1"/>
      <c r="B57" s="1"/>
      <c r="C57" s="1"/>
      <c r="D57" s="1"/>
      <c r="E57" s="1"/>
      <c r="F57" s="1" t="s">
        <v>58</v>
      </c>
      <c r="G57" s="1"/>
      <c r="H57" s="4">
        <v>0</v>
      </c>
      <c r="I57" s="5"/>
      <c r="J57" s="4">
        <v>0</v>
      </c>
      <c r="K57" s="5"/>
      <c r="L57" s="4">
        <f t="shared" si="4"/>
        <v>0</v>
      </c>
      <c r="M57" s="5"/>
      <c r="N57" s="6">
        <f t="shared" si="5"/>
        <v>0</v>
      </c>
    </row>
    <row r="58" spans="1:14" ht="15">
      <c r="A58" s="1"/>
      <c r="B58" s="1"/>
      <c r="C58" s="1"/>
      <c r="D58" s="1"/>
      <c r="E58" s="1"/>
      <c r="F58" s="1" t="s">
        <v>59</v>
      </c>
      <c r="G58" s="1"/>
      <c r="H58" s="4">
        <v>0</v>
      </c>
      <c r="I58" s="5"/>
      <c r="J58" s="4">
        <v>0</v>
      </c>
      <c r="K58" s="5"/>
      <c r="L58" s="4">
        <f t="shared" si="4"/>
        <v>0</v>
      </c>
      <c r="M58" s="5"/>
      <c r="N58" s="6">
        <f t="shared" si="5"/>
        <v>0</v>
      </c>
    </row>
    <row r="59" spans="1:14" ht="15">
      <c r="A59" s="1"/>
      <c r="B59" s="1"/>
      <c r="C59" s="1"/>
      <c r="D59" s="1"/>
      <c r="E59" s="1"/>
      <c r="F59" s="1" t="s">
        <v>60</v>
      </c>
      <c r="G59" s="1"/>
      <c r="H59" s="4">
        <v>0</v>
      </c>
      <c r="I59" s="5"/>
      <c r="J59" s="4">
        <v>0</v>
      </c>
      <c r="K59" s="5"/>
      <c r="L59" s="4">
        <f t="shared" si="4"/>
        <v>0</v>
      </c>
      <c r="M59" s="5"/>
      <c r="N59" s="6">
        <f t="shared" si="5"/>
        <v>0</v>
      </c>
    </row>
    <row r="60" spans="1:14" ht="15.75" thickBot="1">
      <c r="A60" s="1"/>
      <c r="B60" s="1"/>
      <c r="C60" s="1"/>
      <c r="D60" s="1"/>
      <c r="E60" s="1"/>
      <c r="F60" s="1" t="s">
        <v>61</v>
      </c>
      <c r="G60" s="1"/>
      <c r="H60" s="7">
        <v>0</v>
      </c>
      <c r="I60" s="5"/>
      <c r="J60" s="7">
        <v>0</v>
      </c>
      <c r="K60" s="5"/>
      <c r="L60" s="7">
        <f t="shared" si="4"/>
        <v>0</v>
      </c>
      <c r="M60" s="5"/>
      <c r="N60" s="8">
        <f t="shared" si="5"/>
        <v>0</v>
      </c>
    </row>
    <row r="61" spans="1:14" ht="15">
      <c r="A61" s="1"/>
      <c r="B61" s="1"/>
      <c r="C61" s="1"/>
      <c r="D61" s="1"/>
      <c r="E61" s="1" t="s">
        <v>62</v>
      </c>
      <c r="F61" s="1"/>
      <c r="G61" s="1"/>
      <c r="H61" s="4">
        <f>ROUND(SUM(H54:H60),5)</f>
        <v>0</v>
      </c>
      <c r="I61" s="5"/>
      <c r="J61" s="4">
        <f>ROUND(SUM(J54:J60),5)</f>
        <v>0</v>
      </c>
      <c r="K61" s="5"/>
      <c r="L61" s="4">
        <f t="shared" si="4"/>
        <v>0</v>
      </c>
      <c r="M61" s="5"/>
      <c r="N61" s="6">
        <f t="shared" si="5"/>
        <v>0</v>
      </c>
    </row>
    <row r="62" spans="1:14" ht="30" customHeight="1">
      <c r="A62" s="1"/>
      <c r="B62" s="1"/>
      <c r="C62" s="1"/>
      <c r="D62" s="1"/>
      <c r="E62" s="1" t="s">
        <v>63</v>
      </c>
      <c r="F62" s="1"/>
      <c r="G62" s="1"/>
      <c r="H62" s="4"/>
      <c r="I62" s="5"/>
      <c r="J62" s="4"/>
      <c r="K62" s="5"/>
      <c r="L62" s="4"/>
      <c r="M62" s="5"/>
      <c r="N62" s="6"/>
    </row>
    <row r="63" spans="1:14" ht="15">
      <c r="A63" s="1"/>
      <c r="B63" s="1"/>
      <c r="C63" s="1"/>
      <c r="D63" s="1"/>
      <c r="E63" s="1"/>
      <c r="F63" s="1" t="s">
        <v>64</v>
      </c>
      <c r="G63" s="1"/>
      <c r="H63" s="4">
        <v>0</v>
      </c>
      <c r="I63" s="5"/>
      <c r="J63" s="4">
        <v>0</v>
      </c>
      <c r="K63" s="5"/>
      <c r="L63" s="4">
        <f aca="true" t="shared" si="6" ref="L63:L73">ROUND((H63-J63),5)</f>
        <v>0</v>
      </c>
      <c r="M63" s="5"/>
      <c r="N63" s="6">
        <f aca="true" t="shared" si="7" ref="N63:N73">ROUND(IF(J63=0,IF(H63=0,0,1),H63/J63),5)</f>
        <v>0</v>
      </c>
    </row>
    <row r="64" spans="1:14" ht="15.75" thickBot="1">
      <c r="A64" s="1"/>
      <c r="B64" s="1"/>
      <c r="C64" s="1"/>
      <c r="D64" s="1"/>
      <c r="E64" s="1"/>
      <c r="F64" s="1" t="s">
        <v>65</v>
      </c>
      <c r="G64" s="1"/>
      <c r="H64" s="7">
        <v>0</v>
      </c>
      <c r="I64" s="5"/>
      <c r="J64" s="7">
        <v>0</v>
      </c>
      <c r="K64" s="5"/>
      <c r="L64" s="7">
        <f t="shared" si="6"/>
        <v>0</v>
      </c>
      <c r="M64" s="5"/>
      <c r="N64" s="8">
        <f t="shared" si="7"/>
        <v>0</v>
      </c>
    </row>
    <row r="65" spans="1:14" ht="15">
      <c r="A65" s="1"/>
      <c r="B65" s="1"/>
      <c r="C65" s="1"/>
      <c r="D65" s="1"/>
      <c r="E65" s="1" t="s">
        <v>66</v>
      </c>
      <c r="F65" s="1"/>
      <c r="G65" s="1"/>
      <c r="H65" s="4">
        <f>ROUND(SUM(H62:H64),5)</f>
        <v>0</v>
      </c>
      <c r="I65" s="5"/>
      <c r="J65" s="4">
        <f>ROUND(SUM(J62:J64),5)</f>
        <v>0</v>
      </c>
      <c r="K65" s="5"/>
      <c r="L65" s="4">
        <f t="shared" si="6"/>
        <v>0</v>
      </c>
      <c r="M65" s="5"/>
      <c r="N65" s="6">
        <f t="shared" si="7"/>
        <v>0</v>
      </c>
    </row>
    <row r="66" spans="1:14" ht="30" customHeight="1">
      <c r="A66" s="1"/>
      <c r="B66" s="1"/>
      <c r="C66" s="1"/>
      <c r="D66" s="1"/>
      <c r="E66" s="1" t="s">
        <v>67</v>
      </c>
      <c r="F66" s="1"/>
      <c r="G66" s="1"/>
      <c r="H66" s="4">
        <v>0</v>
      </c>
      <c r="I66" s="5"/>
      <c r="J66" s="4">
        <v>0</v>
      </c>
      <c r="K66" s="5"/>
      <c r="L66" s="4">
        <f t="shared" si="6"/>
        <v>0</v>
      </c>
      <c r="M66" s="5"/>
      <c r="N66" s="6">
        <f t="shared" si="7"/>
        <v>0</v>
      </c>
    </row>
    <row r="67" spans="1:14" ht="15">
      <c r="A67" s="1"/>
      <c r="B67" s="1"/>
      <c r="C67" s="1"/>
      <c r="D67" s="1"/>
      <c r="E67" s="1" t="s">
        <v>68</v>
      </c>
      <c r="F67" s="1"/>
      <c r="G67" s="1"/>
      <c r="H67" s="4">
        <v>0</v>
      </c>
      <c r="I67" s="5"/>
      <c r="J67" s="4">
        <v>0</v>
      </c>
      <c r="K67" s="5"/>
      <c r="L67" s="4">
        <f t="shared" si="6"/>
        <v>0</v>
      </c>
      <c r="M67" s="5"/>
      <c r="N67" s="6">
        <f t="shared" si="7"/>
        <v>0</v>
      </c>
    </row>
    <row r="68" spans="1:14" ht="15">
      <c r="A68" s="1"/>
      <c r="B68" s="1"/>
      <c r="C68" s="1"/>
      <c r="D68" s="1"/>
      <c r="E68" s="1" t="s">
        <v>69</v>
      </c>
      <c r="F68" s="1"/>
      <c r="G68" s="1"/>
      <c r="H68" s="4">
        <v>0</v>
      </c>
      <c r="I68" s="5"/>
      <c r="J68" s="4">
        <v>0</v>
      </c>
      <c r="K68" s="5"/>
      <c r="L68" s="4">
        <f t="shared" si="6"/>
        <v>0</v>
      </c>
      <c r="M68" s="5"/>
      <c r="N68" s="6">
        <f t="shared" si="7"/>
        <v>0</v>
      </c>
    </row>
    <row r="69" spans="1:14" ht="15">
      <c r="A69" s="1"/>
      <c r="B69" s="1"/>
      <c r="C69" s="1"/>
      <c r="D69" s="1"/>
      <c r="E69" s="1" t="s">
        <v>70</v>
      </c>
      <c r="F69" s="1"/>
      <c r="G69" s="1"/>
      <c r="H69" s="4">
        <v>0</v>
      </c>
      <c r="I69" s="5"/>
      <c r="J69" s="4">
        <v>0</v>
      </c>
      <c r="K69" s="5"/>
      <c r="L69" s="4">
        <f t="shared" si="6"/>
        <v>0</v>
      </c>
      <c r="M69" s="5"/>
      <c r="N69" s="6">
        <f t="shared" si="7"/>
        <v>0</v>
      </c>
    </row>
    <row r="70" spans="1:14" ht="15">
      <c r="A70" s="1"/>
      <c r="B70" s="1"/>
      <c r="C70" s="1"/>
      <c r="D70" s="1"/>
      <c r="E70" s="1" t="s">
        <v>71</v>
      </c>
      <c r="F70" s="1"/>
      <c r="G70" s="1"/>
      <c r="H70" s="4">
        <v>0</v>
      </c>
      <c r="I70" s="5"/>
      <c r="J70" s="4">
        <v>0</v>
      </c>
      <c r="K70" s="5"/>
      <c r="L70" s="4">
        <f t="shared" si="6"/>
        <v>0</v>
      </c>
      <c r="M70" s="5"/>
      <c r="N70" s="6">
        <f t="shared" si="7"/>
        <v>0</v>
      </c>
    </row>
    <row r="71" spans="1:14" ht="15">
      <c r="A71" s="1"/>
      <c r="B71" s="1"/>
      <c r="C71" s="1"/>
      <c r="D71" s="1"/>
      <c r="E71" s="1" t="s">
        <v>72</v>
      </c>
      <c r="F71" s="1"/>
      <c r="G71" s="1"/>
      <c r="H71" s="4">
        <v>0</v>
      </c>
      <c r="I71" s="5"/>
      <c r="J71" s="4">
        <v>0</v>
      </c>
      <c r="K71" s="5"/>
      <c r="L71" s="4">
        <f t="shared" si="6"/>
        <v>0</v>
      </c>
      <c r="M71" s="5"/>
      <c r="N71" s="6">
        <f t="shared" si="7"/>
        <v>0</v>
      </c>
    </row>
    <row r="72" spans="1:14" ht="15.75" thickBot="1">
      <c r="A72" s="1"/>
      <c r="B72" s="1"/>
      <c r="C72" s="1"/>
      <c r="D72" s="1"/>
      <c r="E72" s="1" t="s">
        <v>73</v>
      </c>
      <c r="F72" s="1"/>
      <c r="G72" s="1"/>
      <c r="H72" s="7">
        <v>0</v>
      </c>
      <c r="I72" s="5"/>
      <c r="J72" s="7">
        <v>0</v>
      </c>
      <c r="K72" s="5"/>
      <c r="L72" s="7">
        <f t="shared" si="6"/>
        <v>0</v>
      </c>
      <c r="M72" s="5"/>
      <c r="N72" s="8">
        <f t="shared" si="7"/>
        <v>0</v>
      </c>
    </row>
    <row r="73" spans="1:15" ht="15">
      <c r="A73" s="1"/>
      <c r="B73" s="1"/>
      <c r="C73" s="1"/>
      <c r="D73" s="1" t="s">
        <v>74</v>
      </c>
      <c r="E73" s="1"/>
      <c r="F73" s="1"/>
      <c r="G73" s="1"/>
      <c r="H73" s="4">
        <f>ROUND(H4+H10+SUM(H15:H17)+H21+SUM(H26:H27)+H34+H38+H42+SUM(H47:H48)+H53+H61+SUM(H65:H72),5)</f>
        <v>487673.04</v>
      </c>
      <c r="I73" s="5"/>
      <c r="J73" s="4">
        <f>ROUND(J4+J10+SUM(J15:J17)+J21+SUM(J26:J27)+J34+J38+J42+SUM(J47:J48)+J53+J61+SUM(J65:J72),5)</f>
        <v>549484.35</v>
      </c>
      <c r="K73" s="5"/>
      <c r="L73" s="4">
        <f t="shared" si="6"/>
        <v>-61811.31</v>
      </c>
      <c r="M73" s="5"/>
      <c r="N73" s="6">
        <f t="shared" si="7"/>
        <v>0.88751</v>
      </c>
      <c r="O73" s="31">
        <f>O10+O15+O21+O26+O27+O34+O38+O42+O48+O53+O61+O65</f>
        <v>520175.18</v>
      </c>
    </row>
    <row r="74" spans="1:14" ht="30" customHeight="1">
      <c r="A74" s="1"/>
      <c r="B74" s="1"/>
      <c r="C74" s="1"/>
      <c r="D74" s="1" t="s">
        <v>75</v>
      </c>
      <c r="E74" s="1"/>
      <c r="F74" s="1"/>
      <c r="G74" s="1"/>
      <c r="H74" s="4"/>
      <c r="I74" s="5"/>
      <c r="J74" s="4"/>
      <c r="K74" s="5"/>
      <c r="L74" s="4"/>
      <c r="M74" s="5"/>
      <c r="N74" s="6"/>
    </row>
    <row r="75" spans="1:14" ht="15.75" thickBot="1">
      <c r="A75" s="1"/>
      <c r="B75" s="1"/>
      <c r="C75" s="1"/>
      <c r="D75" s="1"/>
      <c r="E75" s="1" t="s">
        <v>76</v>
      </c>
      <c r="F75" s="1"/>
      <c r="G75" s="1"/>
      <c r="H75" s="9">
        <v>0</v>
      </c>
      <c r="I75" s="5"/>
      <c r="J75" s="9">
        <v>0</v>
      </c>
      <c r="K75" s="5"/>
      <c r="L75" s="9">
        <f>ROUND((H75-J75),5)</f>
        <v>0</v>
      </c>
      <c r="M75" s="5"/>
      <c r="N75" s="10">
        <f>ROUND(IF(J75=0,IF(H75=0,0,1),H75/J75),5)</f>
        <v>0</v>
      </c>
    </row>
    <row r="76" spans="1:14" ht="15.75" thickBot="1">
      <c r="A76" s="1"/>
      <c r="B76" s="1"/>
      <c r="C76" s="1"/>
      <c r="D76" s="1" t="s">
        <v>77</v>
      </c>
      <c r="E76" s="1"/>
      <c r="F76" s="1"/>
      <c r="G76" s="1"/>
      <c r="H76" s="11">
        <f>ROUND(SUM(H74:H75),5)</f>
        <v>0</v>
      </c>
      <c r="I76" s="5"/>
      <c r="J76" s="11">
        <f>ROUND(SUM(J74:J75),5)</f>
        <v>0</v>
      </c>
      <c r="K76" s="5"/>
      <c r="L76" s="11">
        <f>ROUND((H76-J76),5)</f>
        <v>0</v>
      </c>
      <c r="M76" s="5"/>
      <c r="N76" s="12">
        <f>ROUND(IF(J76=0,IF(H76=0,0,1),H76/J76),5)</f>
        <v>0</v>
      </c>
    </row>
    <row r="77" spans="1:15" ht="30" customHeight="1">
      <c r="A77" s="1"/>
      <c r="B77" s="1"/>
      <c r="C77" s="1" t="s">
        <v>78</v>
      </c>
      <c r="D77" s="1"/>
      <c r="E77" s="1"/>
      <c r="F77" s="1"/>
      <c r="G77" s="1"/>
      <c r="H77" s="4">
        <f>ROUND(H73-H76,5)</f>
        <v>487673.04</v>
      </c>
      <c r="I77" s="5"/>
      <c r="J77" s="4">
        <f>ROUND(J73-J76,5)</f>
        <v>549484.35</v>
      </c>
      <c r="K77" s="5"/>
      <c r="L77" s="4">
        <f>ROUND((H77-J77),5)</f>
        <v>-61811.31</v>
      </c>
      <c r="M77" s="5"/>
      <c r="N77" s="6">
        <f>ROUND(IF(J77=0,IF(H77=0,0,1),H77/J77),5)</f>
        <v>0.88751</v>
      </c>
      <c r="O77" s="31">
        <f>O73</f>
        <v>520175.18</v>
      </c>
    </row>
    <row r="78" spans="1:14" ht="30" customHeight="1">
      <c r="A78" s="1"/>
      <c r="B78" s="1"/>
      <c r="C78" s="1"/>
      <c r="D78" s="1" t="s">
        <v>79</v>
      </c>
      <c r="E78" s="1"/>
      <c r="F78" s="1"/>
      <c r="G78" s="1"/>
      <c r="H78" s="4"/>
      <c r="I78" s="5"/>
      <c r="J78" s="4"/>
      <c r="K78" s="5"/>
      <c r="L78" s="4"/>
      <c r="M78" s="5"/>
      <c r="N78" s="6"/>
    </row>
    <row r="79" spans="1:14" ht="15">
      <c r="A79" s="1"/>
      <c r="B79" s="1"/>
      <c r="C79" s="1"/>
      <c r="D79" s="1"/>
      <c r="E79" s="1" t="s">
        <v>80</v>
      </c>
      <c r="F79" s="1"/>
      <c r="G79" s="1"/>
      <c r="H79" s="4">
        <v>0</v>
      </c>
      <c r="I79" s="5"/>
      <c r="J79" s="4">
        <v>0</v>
      </c>
      <c r="K79" s="5"/>
      <c r="L79" s="4">
        <f>ROUND((H79-J79),5)</f>
        <v>0</v>
      </c>
      <c r="M79" s="5"/>
      <c r="N79" s="6">
        <f>ROUND(IF(J79=0,IF(H79=0,0,1),H79/J79),5)</f>
        <v>0</v>
      </c>
    </row>
    <row r="80" spans="1:14" ht="15">
      <c r="A80" s="1"/>
      <c r="B80" s="1"/>
      <c r="C80" s="1"/>
      <c r="D80" s="1"/>
      <c r="E80" s="1" t="s">
        <v>81</v>
      </c>
      <c r="F80" s="1"/>
      <c r="G80" s="1"/>
      <c r="H80" s="4"/>
      <c r="I80" s="5"/>
      <c r="J80" s="4"/>
      <c r="K80" s="5"/>
      <c r="L80" s="4"/>
      <c r="M80" s="5"/>
      <c r="N80" s="6"/>
    </row>
    <row r="81" spans="1:14" ht="15">
      <c r="A81" s="1"/>
      <c r="B81" s="1"/>
      <c r="C81" s="1"/>
      <c r="D81" s="1"/>
      <c r="E81" s="1"/>
      <c r="F81" s="1" t="s">
        <v>82</v>
      </c>
      <c r="G81" s="1"/>
      <c r="H81" s="4">
        <v>0</v>
      </c>
      <c r="I81" s="5"/>
      <c r="J81" s="4">
        <v>0</v>
      </c>
      <c r="K81" s="5"/>
      <c r="L81" s="4">
        <f aca="true" t="shared" si="8" ref="L81:L88">ROUND((H81-J81),5)</f>
        <v>0</v>
      </c>
      <c r="M81" s="5"/>
      <c r="N81" s="6">
        <f aca="true" t="shared" si="9" ref="N81:N88">ROUND(IF(J81=0,IF(H81=0,0,1),H81/J81),5)</f>
        <v>0</v>
      </c>
    </row>
    <row r="82" spans="1:15" ht="15">
      <c r="A82" s="1"/>
      <c r="B82" s="1"/>
      <c r="C82" s="1"/>
      <c r="D82" s="1"/>
      <c r="E82" s="1"/>
      <c r="F82" s="1" t="s">
        <v>83</v>
      </c>
      <c r="G82" s="1"/>
      <c r="H82" s="4">
        <v>24568.22</v>
      </c>
      <c r="I82" s="5"/>
      <c r="J82" s="4">
        <v>19462.92</v>
      </c>
      <c r="K82" s="5"/>
      <c r="L82" s="4">
        <f t="shared" si="8"/>
        <v>5105.3</v>
      </c>
      <c r="M82" s="5"/>
      <c r="N82" s="6">
        <f t="shared" si="9"/>
        <v>1.26231</v>
      </c>
      <c r="O82" s="31">
        <v>20485.92</v>
      </c>
    </row>
    <row r="83" spans="1:15" ht="15">
      <c r="A83" s="1"/>
      <c r="B83" s="1"/>
      <c r="C83" s="1"/>
      <c r="D83" s="1"/>
      <c r="E83" s="1"/>
      <c r="F83" s="1" t="s">
        <v>84</v>
      </c>
      <c r="G83" s="1"/>
      <c r="H83" s="4">
        <v>5745.77</v>
      </c>
      <c r="I83" s="5"/>
      <c r="J83" s="4">
        <v>4551.81</v>
      </c>
      <c r="K83" s="5"/>
      <c r="L83" s="4">
        <f t="shared" si="8"/>
        <v>1193.96</v>
      </c>
      <c r="M83" s="5"/>
      <c r="N83" s="6">
        <f t="shared" si="9"/>
        <v>1.2623</v>
      </c>
      <c r="O83" s="31">
        <v>4791.06</v>
      </c>
    </row>
    <row r="84" spans="1:14" ht="15">
      <c r="A84" s="1"/>
      <c r="B84" s="1"/>
      <c r="C84" s="1"/>
      <c r="D84" s="1"/>
      <c r="E84" s="1"/>
      <c r="F84" s="1" t="s">
        <v>85</v>
      </c>
      <c r="G84" s="1"/>
      <c r="H84" s="4">
        <v>0</v>
      </c>
      <c r="I84" s="5"/>
      <c r="J84" s="4">
        <v>0</v>
      </c>
      <c r="K84" s="5"/>
      <c r="L84" s="4">
        <f t="shared" si="8"/>
        <v>0</v>
      </c>
      <c r="M84" s="5"/>
      <c r="N84" s="6">
        <f t="shared" si="9"/>
        <v>0</v>
      </c>
    </row>
    <row r="85" spans="1:14" ht="15">
      <c r="A85" s="1"/>
      <c r="B85" s="1"/>
      <c r="C85" s="1"/>
      <c r="D85" s="1"/>
      <c r="E85" s="1"/>
      <c r="F85" s="1" t="s">
        <v>86</v>
      </c>
      <c r="G85" s="1"/>
      <c r="H85" s="4">
        <v>0</v>
      </c>
      <c r="I85" s="5"/>
      <c r="J85" s="4">
        <v>0</v>
      </c>
      <c r="K85" s="5"/>
      <c r="L85" s="4">
        <f t="shared" si="8"/>
        <v>0</v>
      </c>
      <c r="M85" s="5"/>
      <c r="N85" s="6">
        <f t="shared" si="9"/>
        <v>0</v>
      </c>
    </row>
    <row r="86" spans="1:14" ht="15">
      <c r="A86" s="1"/>
      <c r="B86" s="1"/>
      <c r="C86" s="1"/>
      <c r="D86" s="1"/>
      <c r="E86" s="1"/>
      <c r="F86" s="1" t="s">
        <v>87</v>
      </c>
      <c r="G86" s="1"/>
      <c r="H86" s="4">
        <v>-2313.36</v>
      </c>
      <c r="I86" s="5"/>
      <c r="J86" s="4">
        <v>0</v>
      </c>
      <c r="K86" s="5"/>
      <c r="L86" s="4">
        <f t="shared" si="8"/>
        <v>-2313.36</v>
      </c>
      <c r="M86" s="5"/>
      <c r="N86" s="6">
        <f t="shared" si="9"/>
        <v>1</v>
      </c>
    </row>
    <row r="87" spans="1:14" ht="15.75" thickBot="1">
      <c r="A87" s="1"/>
      <c r="B87" s="1"/>
      <c r="C87" s="1"/>
      <c r="D87" s="1"/>
      <c r="E87" s="1"/>
      <c r="F87" s="1" t="s">
        <v>88</v>
      </c>
      <c r="G87" s="1"/>
      <c r="H87" s="7">
        <v>439.65</v>
      </c>
      <c r="I87" s="5"/>
      <c r="J87" s="7">
        <v>0</v>
      </c>
      <c r="K87" s="5"/>
      <c r="L87" s="7">
        <f t="shared" si="8"/>
        <v>439.65</v>
      </c>
      <c r="M87" s="5"/>
      <c r="N87" s="8">
        <f t="shared" si="9"/>
        <v>1</v>
      </c>
    </row>
    <row r="88" spans="1:15" ht="15">
      <c r="A88" s="1"/>
      <c r="B88" s="1"/>
      <c r="C88" s="1"/>
      <c r="D88" s="1"/>
      <c r="E88" s="1" t="s">
        <v>89</v>
      </c>
      <c r="F88" s="1"/>
      <c r="G88" s="1"/>
      <c r="H88" s="4">
        <f>ROUND(SUM(H80:H87),5)</f>
        <v>28440.28</v>
      </c>
      <c r="I88" s="5"/>
      <c r="J88" s="4">
        <f>ROUND(SUM(J80:J87),5)</f>
        <v>24014.73</v>
      </c>
      <c r="K88" s="5"/>
      <c r="L88" s="4">
        <f t="shared" si="8"/>
        <v>4425.55</v>
      </c>
      <c r="M88" s="5"/>
      <c r="N88" s="6">
        <f t="shared" si="9"/>
        <v>1.18428</v>
      </c>
      <c r="O88" s="31">
        <f>SUM(O81:O87)</f>
        <v>25276.98</v>
      </c>
    </row>
    <row r="89" spans="1:14" ht="30" customHeight="1">
      <c r="A89" s="1"/>
      <c r="B89" s="1"/>
      <c r="C89" s="1"/>
      <c r="D89" s="1"/>
      <c r="E89" s="1" t="s">
        <v>90</v>
      </c>
      <c r="F89" s="1"/>
      <c r="G89" s="1"/>
      <c r="H89" s="4"/>
      <c r="I89" s="5"/>
      <c r="J89" s="4"/>
      <c r="K89" s="5"/>
      <c r="L89" s="4"/>
      <c r="M89" s="5"/>
      <c r="N89" s="6"/>
    </row>
    <row r="90" spans="1:15" ht="15">
      <c r="A90" s="1"/>
      <c r="B90" s="1"/>
      <c r="C90" s="1"/>
      <c r="D90" s="1"/>
      <c r="E90" s="1"/>
      <c r="F90" s="1" t="s">
        <v>91</v>
      </c>
      <c r="G90" s="1"/>
      <c r="H90" s="4">
        <v>248231.62</v>
      </c>
      <c r="I90" s="5"/>
      <c r="J90" s="4">
        <v>323921.16</v>
      </c>
      <c r="K90" s="5"/>
      <c r="L90" s="4">
        <f aca="true" t="shared" si="10" ref="L90:L95">ROUND((H90-J90),5)</f>
        <v>-75689.54</v>
      </c>
      <c r="M90" s="5"/>
      <c r="N90" s="6">
        <f aca="true" t="shared" si="11" ref="N90:N95">ROUND(IF(J90=0,IF(H90=0,0,1),H90/J90),5)</f>
        <v>0.76633</v>
      </c>
      <c r="O90" s="31">
        <v>330418.01</v>
      </c>
    </row>
    <row r="91" spans="1:14" ht="15">
      <c r="A91" s="1"/>
      <c r="B91" s="1"/>
      <c r="C91" s="1"/>
      <c r="D91" s="1"/>
      <c r="E91" s="1"/>
      <c r="F91" s="1" t="s">
        <v>92</v>
      </c>
      <c r="G91" s="1"/>
      <c r="H91" s="4">
        <v>0</v>
      </c>
      <c r="I91" s="5"/>
      <c r="J91" s="4">
        <v>0</v>
      </c>
      <c r="K91" s="5"/>
      <c r="L91" s="4">
        <f t="shared" si="10"/>
        <v>0</v>
      </c>
      <c r="M91" s="5"/>
      <c r="N91" s="6">
        <f t="shared" si="11"/>
        <v>0</v>
      </c>
    </row>
    <row r="92" spans="1:15" ht="15">
      <c r="A92" s="1"/>
      <c r="B92" s="1"/>
      <c r="C92" s="1"/>
      <c r="D92" s="1"/>
      <c r="E92" s="1"/>
      <c r="F92" s="1" t="s">
        <v>93</v>
      </c>
      <c r="G92" s="1"/>
      <c r="H92" s="4">
        <v>33735.99</v>
      </c>
      <c r="I92" s="5"/>
      <c r="J92" s="4">
        <v>33212.53</v>
      </c>
      <c r="K92" s="5"/>
      <c r="L92" s="4">
        <f t="shared" si="10"/>
        <v>523.46</v>
      </c>
      <c r="M92" s="5"/>
      <c r="N92" s="6">
        <f t="shared" si="11"/>
        <v>1.01576</v>
      </c>
      <c r="O92" s="31">
        <v>34958.23</v>
      </c>
    </row>
    <row r="93" spans="1:14" ht="15">
      <c r="A93" s="1"/>
      <c r="B93" s="1"/>
      <c r="C93" s="1"/>
      <c r="D93" s="1"/>
      <c r="E93" s="1"/>
      <c r="F93" s="1" t="s">
        <v>94</v>
      </c>
      <c r="G93" s="1"/>
      <c r="H93" s="4">
        <v>15783.75</v>
      </c>
      <c r="I93" s="5"/>
      <c r="J93" s="4">
        <v>25000</v>
      </c>
      <c r="K93" s="5"/>
      <c r="L93" s="4">
        <f t="shared" si="10"/>
        <v>-9216.25</v>
      </c>
      <c r="M93" s="5"/>
      <c r="N93" s="6">
        <f t="shared" si="11"/>
        <v>0.63135</v>
      </c>
    </row>
    <row r="94" spans="1:14" ht="15">
      <c r="A94" s="1"/>
      <c r="B94" s="1"/>
      <c r="C94" s="1"/>
      <c r="D94" s="1"/>
      <c r="E94" s="1"/>
      <c r="F94" s="1" t="s">
        <v>95</v>
      </c>
      <c r="G94" s="1"/>
      <c r="H94" s="4">
        <v>68598.23</v>
      </c>
      <c r="I94" s="5"/>
      <c r="J94" s="4">
        <v>0</v>
      </c>
      <c r="K94" s="5"/>
      <c r="L94" s="4">
        <f t="shared" si="10"/>
        <v>68598.23</v>
      </c>
      <c r="M94" s="5"/>
      <c r="N94" s="6">
        <f t="shared" si="11"/>
        <v>1</v>
      </c>
    </row>
    <row r="95" spans="1:14" ht="15">
      <c r="A95" s="1"/>
      <c r="B95" s="1"/>
      <c r="C95" s="1"/>
      <c r="D95" s="1"/>
      <c r="E95" s="1"/>
      <c r="F95" s="1" t="s">
        <v>96</v>
      </c>
      <c r="G95" s="1"/>
      <c r="H95" s="4">
        <v>9521.01</v>
      </c>
      <c r="I95" s="5"/>
      <c r="J95" s="4">
        <v>0</v>
      </c>
      <c r="K95" s="5"/>
      <c r="L95" s="4">
        <f t="shared" si="10"/>
        <v>9521.01</v>
      </c>
      <c r="M95" s="5"/>
      <c r="N95" s="6">
        <f t="shared" si="11"/>
        <v>1</v>
      </c>
    </row>
    <row r="96" spans="1:14" ht="15">
      <c r="A96" s="1"/>
      <c r="B96" s="1"/>
      <c r="C96" s="1"/>
      <c r="D96" s="1"/>
      <c r="E96" s="1"/>
      <c r="F96" s="1" t="s">
        <v>97</v>
      </c>
      <c r="G96" s="1"/>
      <c r="H96" s="4"/>
      <c r="I96" s="5"/>
      <c r="J96" s="4"/>
      <c r="K96" s="5"/>
      <c r="L96" s="4"/>
      <c r="M96" s="5"/>
      <c r="N96" s="6"/>
    </row>
    <row r="97" spans="1:14" ht="15">
      <c r="A97" s="1"/>
      <c r="B97" s="1"/>
      <c r="C97" s="1"/>
      <c r="D97" s="1"/>
      <c r="E97" s="1"/>
      <c r="F97" s="1"/>
      <c r="G97" s="1" t="s">
        <v>98</v>
      </c>
      <c r="H97" s="4">
        <v>-30240</v>
      </c>
      <c r="I97" s="5"/>
      <c r="J97" s="4">
        <v>0</v>
      </c>
      <c r="K97" s="5"/>
      <c r="L97" s="4">
        <f aca="true" t="shared" si="12" ref="L97:L102">ROUND((H97-J97),5)</f>
        <v>-30240</v>
      </c>
      <c r="M97" s="5"/>
      <c r="N97" s="6">
        <f aca="true" t="shared" si="13" ref="N97:N102">ROUND(IF(J97=0,IF(H97=0,0,1),H97/J97),5)</f>
        <v>1</v>
      </c>
    </row>
    <row r="98" spans="1:14" ht="15.75" thickBot="1">
      <c r="A98" s="1"/>
      <c r="B98" s="1"/>
      <c r="C98" s="1"/>
      <c r="D98" s="1"/>
      <c r="E98" s="1"/>
      <c r="F98" s="1"/>
      <c r="G98" s="1" t="s">
        <v>99</v>
      </c>
      <c r="H98" s="7">
        <v>26208.14</v>
      </c>
      <c r="I98" s="5"/>
      <c r="J98" s="7">
        <v>0</v>
      </c>
      <c r="K98" s="5"/>
      <c r="L98" s="7">
        <f t="shared" si="12"/>
        <v>26208.14</v>
      </c>
      <c r="M98" s="5"/>
      <c r="N98" s="8">
        <f t="shared" si="13"/>
        <v>1</v>
      </c>
    </row>
    <row r="99" spans="1:14" ht="15">
      <c r="A99" s="1"/>
      <c r="B99" s="1"/>
      <c r="C99" s="1"/>
      <c r="D99" s="1"/>
      <c r="E99" s="1"/>
      <c r="F99" s="1" t="s">
        <v>100</v>
      </c>
      <c r="G99" s="1"/>
      <c r="H99" s="4">
        <f>ROUND(SUM(H96:H98),5)</f>
        <v>-4031.86</v>
      </c>
      <c r="I99" s="5"/>
      <c r="J99" s="4">
        <f>ROUND(SUM(J96:J98),5)</f>
        <v>0</v>
      </c>
      <c r="K99" s="5"/>
      <c r="L99" s="4">
        <f t="shared" si="12"/>
        <v>-4031.86</v>
      </c>
      <c r="M99" s="5"/>
      <c r="N99" s="6">
        <f t="shared" si="13"/>
        <v>1</v>
      </c>
    </row>
    <row r="100" spans="1:14" ht="30" customHeight="1">
      <c r="A100" s="1"/>
      <c r="B100" s="1"/>
      <c r="C100" s="1"/>
      <c r="D100" s="1"/>
      <c r="E100" s="1"/>
      <c r="F100" s="1" t="s">
        <v>101</v>
      </c>
      <c r="G100" s="1"/>
      <c r="H100" s="4">
        <v>4185.41</v>
      </c>
      <c r="I100" s="5"/>
      <c r="J100" s="4">
        <v>0</v>
      </c>
      <c r="K100" s="5"/>
      <c r="L100" s="4">
        <f t="shared" si="12"/>
        <v>4185.41</v>
      </c>
      <c r="M100" s="5"/>
      <c r="N100" s="6">
        <f t="shared" si="13"/>
        <v>1</v>
      </c>
    </row>
    <row r="101" spans="1:14" ht="15.75" thickBot="1">
      <c r="A101" s="1"/>
      <c r="B101" s="1"/>
      <c r="C101" s="1"/>
      <c r="D101" s="1"/>
      <c r="E101" s="1"/>
      <c r="F101" s="1" t="s">
        <v>102</v>
      </c>
      <c r="G101" s="1"/>
      <c r="H101" s="7">
        <v>0</v>
      </c>
      <c r="I101" s="5"/>
      <c r="J101" s="7">
        <v>0</v>
      </c>
      <c r="K101" s="5"/>
      <c r="L101" s="7">
        <f t="shared" si="12"/>
        <v>0</v>
      </c>
      <c r="M101" s="5"/>
      <c r="N101" s="8">
        <f t="shared" si="13"/>
        <v>0</v>
      </c>
    </row>
    <row r="102" spans="1:15" ht="15">
      <c r="A102" s="1"/>
      <c r="B102" s="1"/>
      <c r="C102" s="1"/>
      <c r="D102" s="1"/>
      <c r="E102" s="1" t="s">
        <v>103</v>
      </c>
      <c r="F102" s="1"/>
      <c r="G102" s="1"/>
      <c r="H102" s="4">
        <f>ROUND(SUM(H89:H95)+SUM(H99:H101),5)</f>
        <v>376024.15</v>
      </c>
      <c r="I102" s="5"/>
      <c r="J102" s="4">
        <f>ROUND(SUM(J89:J95)+SUM(J99:J101),5)</f>
        <v>382133.69</v>
      </c>
      <c r="K102" s="5"/>
      <c r="L102" s="4">
        <f t="shared" si="12"/>
        <v>-6109.54</v>
      </c>
      <c r="M102" s="5"/>
      <c r="N102" s="6">
        <f t="shared" si="13"/>
        <v>0.98401</v>
      </c>
      <c r="O102" s="31">
        <f>O90+O91+O92+O93+O94+O95+O99+O100+O101</f>
        <v>365376.24</v>
      </c>
    </row>
    <row r="103" spans="1:14" ht="30" customHeight="1">
      <c r="A103" s="1"/>
      <c r="B103" s="1"/>
      <c r="C103" s="1"/>
      <c r="D103" s="1"/>
      <c r="E103" s="1" t="s">
        <v>104</v>
      </c>
      <c r="F103" s="1"/>
      <c r="G103" s="1"/>
      <c r="H103" s="4"/>
      <c r="I103" s="5"/>
      <c r="J103" s="4"/>
      <c r="K103" s="5"/>
      <c r="L103" s="4"/>
      <c r="M103" s="5"/>
      <c r="N103" s="6"/>
    </row>
    <row r="104" spans="1:15" ht="15">
      <c r="A104" s="1"/>
      <c r="B104" s="1"/>
      <c r="C104" s="1"/>
      <c r="D104" s="1"/>
      <c r="E104" s="1"/>
      <c r="F104" s="1" t="s">
        <v>105</v>
      </c>
      <c r="G104" s="1"/>
      <c r="H104" s="4">
        <v>2897.68</v>
      </c>
      <c r="I104" s="5"/>
      <c r="J104" s="4">
        <v>3000</v>
      </c>
      <c r="K104" s="5"/>
      <c r="L104" s="4">
        <f aca="true" t="shared" si="14" ref="L104:L109">ROUND((H104-J104),5)</f>
        <v>-102.32</v>
      </c>
      <c r="M104" s="5"/>
      <c r="N104" s="6">
        <f aca="true" t="shared" si="15" ref="N104:N109">ROUND(IF(J104=0,IF(H104=0,0,1),H104/J104),5)</f>
        <v>0.96589</v>
      </c>
      <c r="O104" s="31">
        <v>3000</v>
      </c>
    </row>
    <row r="105" spans="1:15" ht="15">
      <c r="A105" s="1"/>
      <c r="B105" s="1"/>
      <c r="C105" s="1"/>
      <c r="D105" s="1"/>
      <c r="E105" s="1"/>
      <c r="F105" s="1" t="s">
        <v>106</v>
      </c>
      <c r="G105" s="1"/>
      <c r="H105" s="4">
        <v>2862.3</v>
      </c>
      <c r="I105" s="5"/>
      <c r="J105" s="4">
        <v>2000</v>
      </c>
      <c r="K105" s="5"/>
      <c r="L105" s="4">
        <f t="shared" si="14"/>
        <v>862.3</v>
      </c>
      <c r="M105" s="5"/>
      <c r="N105" s="6">
        <f t="shared" si="15"/>
        <v>1.43115</v>
      </c>
      <c r="O105" s="31">
        <v>2000</v>
      </c>
    </row>
    <row r="106" spans="1:15" ht="15">
      <c r="A106" s="1"/>
      <c r="B106" s="1"/>
      <c r="C106" s="1"/>
      <c r="D106" s="1"/>
      <c r="E106" s="1"/>
      <c r="F106" s="1" t="s">
        <v>107</v>
      </c>
      <c r="G106" s="1"/>
      <c r="H106" s="4">
        <v>8397.4</v>
      </c>
      <c r="I106" s="5"/>
      <c r="J106" s="4">
        <v>6000</v>
      </c>
      <c r="K106" s="5"/>
      <c r="L106" s="4">
        <f t="shared" si="14"/>
        <v>2397.4</v>
      </c>
      <c r="M106" s="5"/>
      <c r="N106" s="6">
        <f t="shared" si="15"/>
        <v>1.39957</v>
      </c>
      <c r="O106" s="31">
        <v>6000</v>
      </c>
    </row>
    <row r="107" spans="1:14" ht="15">
      <c r="A107" s="1"/>
      <c r="B107" s="1"/>
      <c r="C107" s="1"/>
      <c r="D107" s="1"/>
      <c r="E107" s="1"/>
      <c r="F107" s="1" t="s">
        <v>108</v>
      </c>
      <c r="G107" s="1"/>
      <c r="H107" s="4">
        <v>3473.31</v>
      </c>
      <c r="I107" s="5"/>
      <c r="J107" s="4">
        <v>0</v>
      </c>
      <c r="K107" s="5"/>
      <c r="L107" s="4">
        <f t="shared" si="14"/>
        <v>3473.31</v>
      </c>
      <c r="M107" s="5"/>
      <c r="N107" s="6">
        <f t="shared" si="15"/>
        <v>1</v>
      </c>
    </row>
    <row r="108" spans="1:14" ht="15.75" thickBot="1">
      <c r="A108" s="1"/>
      <c r="B108" s="1"/>
      <c r="C108" s="1"/>
      <c r="D108" s="1"/>
      <c r="E108" s="1"/>
      <c r="F108" s="1" t="s">
        <v>109</v>
      </c>
      <c r="G108" s="1"/>
      <c r="H108" s="7">
        <v>0</v>
      </c>
      <c r="I108" s="5"/>
      <c r="J108" s="7">
        <v>0</v>
      </c>
      <c r="K108" s="5"/>
      <c r="L108" s="7">
        <f t="shared" si="14"/>
        <v>0</v>
      </c>
      <c r="M108" s="5"/>
      <c r="N108" s="8">
        <f t="shared" si="15"/>
        <v>0</v>
      </c>
    </row>
    <row r="109" spans="1:15" ht="15">
      <c r="A109" s="1"/>
      <c r="B109" s="1"/>
      <c r="C109" s="1"/>
      <c r="D109" s="1"/>
      <c r="E109" s="1" t="s">
        <v>110</v>
      </c>
      <c r="F109" s="1"/>
      <c r="G109" s="1"/>
      <c r="H109" s="4">
        <f>ROUND(SUM(H103:H108),5)</f>
        <v>17630.69</v>
      </c>
      <c r="I109" s="5"/>
      <c r="J109" s="4">
        <f>ROUND(SUM(J103:J108),5)</f>
        <v>11000</v>
      </c>
      <c r="K109" s="5"/>
      <c r="L109" s="4">
        <f t="shared" si="14"/>
        <v>6630.69</v>
      </c>
      <c r="M109" s="5"/>
      <c r="N109" s="6">
        <f t="shared" si="15"/>
        <v>1.60279</v>
      </c>
      <c r="O109" s="31">
        <f>SUM(O104:O108)</f>
        <v>11000</v>
      </c>
    </row>
    <row r="110" spans="1:14" ht="30" customHeight="1">
      <c r="A110" s="1"/>
      <c r="B110" s="1"/>
      <c r="C110" s="1"/>
      <c r="D110" s="1"/>
      <c r="E110" s="1" t="s">
        <v>111</v>
      </c>
      <c r="F110" s="1"/>
      <c r="G110" s="1"/>
      <c r="H110" s="4"/>
      <c r="I110" s="5"/>
      <c r="J110" s="4"/>
      <c r="K110" s="5"/>
      <c r="L110" s="4"/>
      <c r="M110" s="5"/>
      <c r="N110" s="6"/>
    </row>
    <row r="111" spans="1:14" ht="15">
      <c r="A111" s="1"/>
      <c r="B111" s="1"/>
      <c r="C111" s="1"/>
      <c r="D111" s="1"/>
      <c r="E111" s="1"/>
      <c r="F111" s="1" t="s">
        <v>112</v>
      </c>
      <c r="G111" s="1"/>
      <c r="H111" s="4">
        <v>1156.52</v>
      </c>
      <c r="I111" s="5"/>
      <c r="J111" s="4">
        <v>0</v>
      </c>
      <c r="K111" s="5"/>
      <c r="L111" s="4">
        <f aca="true" t="shared" si="16" ref="L111:L119">ROUND((H111-J111),5)</f>
        <v>1156.52</v>
      </c>
      <c r="M111" s="5"/>
      <c r="N111" s="6">
        <f aca="true" t="shared" si="17" ref="N111:N119">ROUND(IF(J111=0,IF(H111=0,0,1),H111/J111),5)</f>
        <v>1</v>
      </c>
    </row>
    <row r="112" spans="1:15" ht="15">
      <c r="A112" s="1"/>
      <c r="B112" s="1"/>
      <c r="C112" s="1"/>
      <c r="D112" s="1"/>
      <c r="E112" s="1"/>
      <c r="F112" s="1" t="s">
        <v>113</v>
      </c>
      <c r="G112" s="1"/>
      <c r="H112" s="4">
        <v>75.59</v>
      </c>
      <c r="I112" s="5"/>
      <c r="J112" s="4">
        <v>250</v>
      </c>
      <c r="K112" s="5"/>
      <c r="L112" s="4">
        <f t="shared" si="16"/>
        <v>-174.41</v>
      </c>
      <c r="M112" s="5"/>
      <c r="N112" s="6">
        <f t="shared" si="17"/>
        <v>0.30236</v>
      </c>
      <c r="O112" s="31">
        <v>250</v>
      </c>
    </row>
    <row r="113" spans="1:14" ht="15">
      <c r="A113" s="1"/>
      <c r="B113" s="1"/>
      <c r="C113" s="1"/>
      <c r="D113" s="1"/>
      <c r="E113" s="1"/>
      <c r="F113" s="1" t="s">
        <v>114</v>
      </c>
      <c r="G113" s="1"/>
      <c r="H113" s="4">
        <v>0</v>
      </c>
      <c r="I113" s="5"/>
      <c r="J113" s="4">
        <v>0</v>
      </c>
      <c r="K113" s="5"/>
      <c r="L113" s="4">
        <f t="shared" si="16"/>
        <v>0</v>
      </c>
      <c r="M113" s="5"/>
      <c r="N113" s="6">
        <f t="shared" si="17"/>
        <v>0</v>
      </c>
    </row>
    <row r="114" spans="1:14" ht="15">
      <c r="A114" s="1"/>
      <c r="B114" s="1"/>
      <c r="C114" s="1"/>
      <c r="D114" s="1"/>
      <c r="E114" s="1"/>
      <c r="F114" s="1" t="s">
        <v>115</v>
      </c>
      <c r="G114" s="1"/>
      <c r="H114" s="4">
        <v>0</v>
      </c>
      <c r="I114" s="5"/>
      <c r="J114" s="4">
        <v>0</v>
      </c>
      <c r="K114" s="5"/>
      <c r="L114" s="4">
        <f t="shared" si="16"/>
        <v>0</v>
      </c>
      <c r="M114" s="5"/>
      <c r="N114" s="6">
        <f t="shared" si="17"/>
        <v>0</v>
      </c>
    </row>
    <row r="115" spans="1:15" ht="15">
      <c r="A115" s="1"/>
      <c r="B115" s="1"/>
      <c r="C115" s="1"/>
      <c r="D115" s="1"/>
      <c r="E115" s="1"/>
      <c r="F115" s="1" t="s">
        <v>116</v>
      </c>
      <c r="G115" s="1"/>
      <c r="H115" s="4">
        <v>0</v>
      </c>
      <c r="I115" s="5"/>
      <c r="J115" s="4">
        <v>250</v>
      </c>
      <c r="K115" s="5"/>
      <c r="L115" s="4">
        <f t="shared" si="16"/>
        <v>-250</v>
      </c>
      <c r="M115" s="5"/>
      <c r="N115" s="6">
        <f t="shared" si="17"/>
        <v>0</v>
      </c>
      <c r="O115" s="31">
        <v>250</v>
      </c>
    </row>
    <row r="116" spans="1:14" ht="15">
      <c r="A116" s="1"/>
      <c r="B116" s="1"/>
      <c r="C116" s="1"/>
      <c r="D116" s="1"/>
      <c r="E116" s="1"/>
      <c r="F116" s="1" t="s">
        <v>117</v>
      </c>
      <c r="G116" s="1"/>
      <c r="H116" s="4">
        <v>0</v>
      </c>
      <c r="I116" s="5"/>
      <c r="J116" s="4">
        <v>0</v>
      </c>
      <c r="K116" s="5"/>
      <c r="L116" s="4">
        <f t="shared" si="16"/>
        <v>0</v>
      </c>
      <c r="M116" s="5"/>
      <c r="N116" s="6">
        <f t="shared" si="17"/>
        <v>0</v>
      </c>
    </row>
    <row r="117" spans="1:14" ht="15">
      <c r="A117" s="1"/>
      <c r="B117" s="1"/>
      <c r="C117" s="1"/>
      <c r="D117" s="1"/>
      <c r="E117" s="1"/>
      <c r="F117" s="1" t="s">
        <v>118</v>
      </c>
      <c r="G117" s="1"/>
      <c r="H117" s="4">
        <v>135.9</v>
      </c>
      <c r="I117" s="5"/>
      <c r="J117" s="4">
        <v>0</v>
      </c>
      <c r="K117" s="5"/>
      <c r="L117" s="4">
        <f t="shared" si="16"/>
        <v>135.9</v>
      </c>
      <c r="M117" s="5"/>
      <c r="N117" s="6">
        <f t="shared" si="17"/>
        <v>1</v>
      </c>
    </row>
    <row r="118" spans="1:14" ht="15.75" thickBot="1">
      <c r="A118" s="1"/>
      <c r="B118" s="1"/>
      <c r="C118" s="1"/>
      <c r="D118" s="1"/>
      <c r="E118" s="1"/>
      <c r="F118" s="1" t="s">
        <v>119</v>
      </c>
      <c r="G118" s="1"/>
      <c r="H118" s="7">
        <v>-15.6</v>
      </c>
      <c r="I118" s="5"/>
      <c r="J118" s="7">
        <v>0</v>
      </c>
      <c r="K118" s="5"/>
      <c r="L118" s="7">
        <f t="shared" si="16"/>
        <v>-15.6</v>
      </c>
      <c r="M118" s="5"/>
      <c r="N118" s="8">
        <f t="shared" si="17"/>
        <v>1</v>
      </c>
    </row>
    <row r="119" spans="1:15" ht="15">
      <c r="A119" s="1"/>
      <c r="B119" s="1"/>
      <c r="C119" s="1"/>
      <c r="D119" s="1"/>
      <c r="E119" s="1" t="s">
        <v>120</v>
      </c>
      <c r="F119" s="1"/>
      <c r="G119" s="1"/>
      <c r="H119" s="4">
        <f>ROUND(SUM(H110:H118),5)</f>
        <v>1352.41</v>
      </c>
      <c r="I119" s="5"/>
      <c r="J119" s="4">
        <f>ROUND(SUM(J110:J118),5)</f>
        <v>500</v>
      </c>
      <c r="K119" s="5"/>
      <c r="L119" s="4">
        <f t="shared" si="16"/>
        <v>852.41</v>
      </c>
      <c r="M119" s="5"/>
      <c r="N119" s="6">
        <f t="shared" si="17"/>
        <v>2.70482</v>
      </c>
      <c r="O119" s="31">
        <f>SUM(O111:O118)</f>
        <v>500</v>
      </c>
    </row>
    <row r="120" spans="1:14" ht="30" customHeight="1">
      <c r="A120" s="1"/>
      <c r="B120" s="1"/>
      <c r="C120" s="1"/>
      <c r="D120" s="1"/>
      <c r="E120" s="1" t="s">
        <v>121</v>
      </c>
      <c r="F120" s="1"/>
      <c r="G120" s="1"/>
      <c r="H120" s="4"/>
      <c r="I120" s="5"/>
      <c r="J120" s="4"/>
      <c r="K120" s="5"/>
      <c r="L120" s="4"/>
      <c r="M120" s="5"/>
      <c r="N120" s="6"/>
    </row>
    <row r="121" spans="1:14" ht="15">
      <c r="A121" s="1"/>
      <c r="B121" s="1"/>
      <c r="C121" s="1"/>
      <c r="D121" s="1"/>
      <c r="E121" s="1"/>
      <c r="F121" s="1" t="s">
        <v>122</v>
      </c>
      <c r="G121" s="1"/>
      <c r="H121" s="4">
        <v>0</v>
      </c>
      <c r="I121" s="5"/>
      <c r="J121" s="4">
        <v>0</v>
      </c>
      <c r="K121" s="5"/>
      <c r="L121" s="4">
        <f aca="true" t="shared" si="18" ref="L121:L130">ROUND((H121-J121),5)</f>
        <v>0</v>
      </c>
      <c r="M121" s="5"/>
      <c r="N121" s="6">
        <f aca="true" t="shared" si="19" ref="N121:N130">ROUND(IF(J121=0,IF(H121=0,0,1),H121/J121),5)</f>
        <v>0</v>
      </c>
    </row>
    <row r="122" spans="1:14" ht="15">
      <c r="A122" s="1"/>
      <c r="B122" s="1"/>
      <c r="C122" s="1"/>
      <c r="D122" s="1"/>
      <c r="E122" s="1"/>
      <c r="F122" s="1" t="s">
        <v>123</v>
      </c>
      <c r="G122" s="1"/>
      <c r="H122" s="4">
        <v>0</v>
      </c>
      <c r="I122" s="5"/>
      <c r="J122" s="4">
        <v>0</v>
      </c>
      <c r="K122" s="5"/>
      <c r="L122" s="4">
        <f t="shared" si="18"/>
        <v>0</v>
      </c>
      <c r="M122" s="5"/>
      <c r="N122" s="6">
        <f t="shared" si="19"/>
        <v>0</v>
      </c>
    </row>
    <row r="123" spans="1:14" ht="15">
      <c r="A123" s="1"/>
      <c r="B123" s="1"/>
      <c r="C123" s="1"/>
      <c r="D123" s="1"/>
      <c r="E123" s="1"/>
      <c r="F123" s="1" t="s">
        <v>124</v>
      </c>
      <c r="G123" s="1"/>
      <c r="H123" s="4">
        <v>0</v>
      </c>
      <c r="I123" s="5"/>
      <c r="J123" s="4">
        <v>0</v>
      </c>
      <c r="K123" s="5"/>
      <c r="L123" s="4">
        <f t="shared" si="18"/>
        <v>0</v>
      </c>
      <c r="M123" s="5"/>
      <c r="N123" s="6">
        <f t="shared" si="19"/>
        <v>0</v>
      </c>
    </row>
    <row r="124" spans="1:14" ht="15">
      <c r="A124" s="1"/>
      <c r="B124" s="1"/>
      <c r="C124" s="1"/>
      <c r="D124" s="1"/>
      <c r="E124" s="1"/>
      <c r="F124" s="1" t="s">
        <v>125</v>
      </c>
      <c r="G124" s="1"/>
      <c r="H124" s="4">
        <v>0</v>
      </c>
      <c r="I124" s="5"/>
      <c r="J124" s="4">
        <v>0</v>
      </c>
      <c r="K124" s="5"/>
      <c r="L124" s="4">
        <f t="shared" si="18"/>
        <v>0</v>
      </c>
      <c r="M124" s="5"/>
      <c r="N124" s="6">
        <f t="shared" si="19"/>
        <v>0</v>
      </c>
    </row>
    <row r="125" spans="1:14" ht="15">
      <c r="A125" s="1"/>
      <c r="B125" s="1"/>
      <c r="C125" s="1"/>
      <c r="D125" s="1"/>
      <c r="E125" s="1"/>
      <c r="F125" s="1" t="s">
        <v>126</v>
      </c>
      <c r="G125" s="1"/>
      <c r="H125" s="4">
        <v>0</v>
      </c>
      <c r="I125" s="5"/>
      <c r="J125" s="4">
        <v>0</v>
      </c>
      <c r="K125" s="5"/>
      <c r="L125" s="4">
        <f t="shared" si="18"/>
        <v>0</v>
      </c>
      <c r="M125" s="5"/>
      <c r="N125" s="6">
        <f t="shared" si="19"/>
        <v>0</v>
      </c>
    </row>
    <row r="126" spans="1:14" ht="15">
      <c r="A126" s="1"/>
      <c r="B126" s="1"/>
      <c r="C126" s="1"/>
      <c r="D126" s="1"/>
      <c r="E126" s="1"/>
      <c r="F126" s="1" t="s">
        <v>127</v>
      </c>
      <c r="G126" s="1"/>
      <c r="H126" s="4">
        <v>0</v>
      </c>
      <c r="I126" s="5"/>
      <c r="J126" s="4">
        <v>0</v>
      </c>
      <c r="K126" s="5"/>
      <c r="L126" s="4">
        <f t="shared" si="18"/>
        <v>0</v>
      </c>
      <c r="M126" s="5"/>
      <c r="N126" s="6">
        <f t="shared" si="19"/>
        <v>0</v>
      </c>
    </row>
    <row r="127" spans="1:14" ht="15">
      <c r="A127" s="1"/>
      <c r="B127" s="1"/>
      <c r="C127" s="1"/>
      <c r="D127" s="1"/>
      <c r="E127" s="1"/>
      <c r="F127" s="1" t="s">
        <v>128</v>
      </c>
      <c r="G127" s="1"/>
      <c r="H127" s="4">
        <v>0</v>
      </c>
      <c r="I127" s="5"/>
      <c r="J127" s="4">
        <v>0</v>
      </c>
      <c r="K127" s="5"/>
      <c r="L127" s="4">
        <f t="shared" si="18"/>
        <v>0</v>
      </c>
      <c r="M127" s="5"/>
      <c r="N127" s="6">
        <f t="shared" si="19"/>
        <v>0</v>
      </c>
    </row>
    <row r="128" spans="1:14" ht="15">
      <c r="A128" s="1"/>
      <c r="B128" s="1"/>
      <c r="C128" s="1"/>
      <c r="D128" s="1"/>
      <c r="E128" s="1"/>
      <c r="F128" s="1" t="s">
        <v>129</v>
      </c>
      <c r="G128" s="1"/>
      <c r="H128" s="4">
        <v>0</v>
      </c>
      <c r="I128" s="5"/>
      <c r="J128" s="4">
        <v>0</v>
      </c>
      <c r="K128" s="5"/>
      <c r="L128" s="4">
        <f t="shared" si="18"/>
        <v>0</v>
      </c>
      <c r="M128" s="5"/>
      <c r="N128" s="6">
        <f t="shared" si="19"/>
        <v>0</v>
      </c>
    </row>
    <row r="129" spans="1:14" ht="15.75" thickBot="1">
      <c r="A129" s="1"/>
      <c r="B129" s="1"/>
      <c r="C129" s="1"/>
      <c r="D129" s="1"/>
      <c r="E129" s="1"/>
      <c r="F129" s="1" t="s">
        <v>130</v>
      </c>
      <c r="G129" s="1"/>
      <c r="H129" s="7">
        <v>0</v>
      </c>
      <c r="I129" s="5"/>
      <c r="J129" s="7">
        <v>0</v>
      </c>
      <c r="K129" s="5"/>
      <c r="L129" s="7">
        <f t="shared" si="18"/>
        <v>0</v>
      </c>
      <c r="M129" s="5"/>
      <c r="N129" s="8">
        <f t="shared" si="19"/>
        <v>0</v>
      </c>
    </row>
    <row r="130" spans="1:15" ht="15">
      <c r="A130" s="1"/>
      <c r="B130" s="1"/>
      <c r="C130" s="1"/>
      <c r="D130" s="1"/>
      <c r="E130" s="1" t="s">
        <v>131</v>
      </c>
      <c r="F130" s="1"/>
      <c r="G130" s="1"/>
      <c r="H130" s="4">
        <f>ROUND(SUM(H120:H129),5)</f>
        <v>0</v>
      </c>
      <c r="I130" s="5"/>
      <c r="J130" s="4">
        <f>ROUND(SUM(J120:J129),5)</f>
        <v>0</v>
      </c>
      <c r="K130" s="5"/>
      <c r="L130" s="4">
        <f t="shared" si="18"/>
        <v>0</v>
      </c>
      <c r="M130" s="5"/>
      <c r="N130" s="6">
        <f t="shared" si="19"/>
        <v>0</v>
      </c>
      <c r="O130" s="31">
        <f>SUM(O121:O129)</f>
        <v>0</v>
      </c>
    </row>
    <row r="131" spans="1:14" ht="30" customHeight="1">
      <c r="A131" s="1"/>
      <c r="B131" s="1"/>
      <c r="C131" s="1"/>
      <c r="D131" s="1"/>
      <c r="E131" s="1" t="s">
        <v>132</v>
      </c>
      <c r="F131" s="1"/>
      <c r="G131" s="1"/>
      <c r="H131" s="4"/>
      <c r="I131" s="5"/>
      <c r="J131" s="4"/>
      <c r="K131" s="5"/>
      <c r="L131" s="4"/>
      <c r="M131" s="5"/>
      <c r="N131" s="6"/>
    </row>
    <row r="132" spans="1:14" ht="15">
      <c r="A132" s="1"/>
      <c r="B132" s="1"/>
      <c r="C132" s="1"/>
      <c r="D132" s="1"/>
      <c r="E132" s="1"/>
      <c r="F132" s="1" t="s">
        <v>133</v>
      </c>
      <c r="G132" s="1"/>
      <c r="H132" s="4">
        <v>0</v>
      </c>
      <c r="I132" s="5"/>
      <c r="J132" s="4">
        <v>0</v>
      </c>
      <c r="K132" s="5"/>
      <c r="L132" s="4">
        <f aca="true" t="shared" si="20" ref="L132:L143">ROUND((H132-J132),5)</f>
        <v>0</v>
      </c>
      <c r="M132" s="5"/>
      <c r="N132" s="6">
        <f aca="true" t="shared" si="21" ref="N132:N143">ROUND(IF(J132=0,IF(H132=0,0,1),H132/J132),5)</f>
        <v>0</v>
      </c>
    </row>
    <row r="133" spans="1:14" ht="15">
      <c r="A133" s="1"/>
      <c r="B133" s="1"/>
      <c r="C133" s="1"/>
      <c r="D133" s="1"/>
      <c r="E133" s="1"/>
      <c r="F133" s="1" t="s">
        <v>134</v>
      </c>
      <c r="G133" s="1"/>
      <c r="H133" s="4">
        <v>0</v>
      </c>
      <c r="I133" s="5"/>
      <c r="J133" s="4">
        <v>0</v>
      </c>
      <c r="K133" s="5"/>
      <c r="L133" s="4">
        <f t="shared" si="20"/>
        <v>0</v>
      </c>
      <c r="M133" s="5"/>
      <c r="N133" s="6">
        <f t="shared" si="21"/>
        <v>0</v>
      </c>
    </row>
    <row r="134" spans="1:14" ht="15">
      <c r="A134" s="1"/>
      <c r="B134" s="1"/>
      <c r="C134" s="1"/>
      <c r="D134" s="1"/>
      <c r="E134" s="1"/>
      <c r="F134" s="1" t="s">
        <v>135</v>
      </c>
      <c r="G134" s="1"/>
      <c r="H134" s="4">
        <v>0</v>
      </c>
      <c r="I134" s="5"/>
      <c r="J134" s="4">
        <v>0</v>
      </c>
      <c r="K134" s="5"/>
      <c r="L134" s="4">
        <f t="shared" si="20"/>
        <v>0</v>
      </c>
      <c r="M134" s="5"/>
      <c r="N134" s="6">
        <f t="shared" si="21"/>
        <v>0</v>
      </c>
    </row>
    <row r="135" spans="1:14" ht="15">
      <c r="A135" s="1"/>
      <c r="B135" s="1"/>
      <c r="C135" s="1"/>
      <c r="D135" s="1"/>
      <c r="E135" s="1"/>
      <c r="F135" s="1" t="s">
        <v>136</v>
      </c>
      <c r="G135" s="1"/>
      <c r="H135" s="4">
        <v>0</v>
      </c>
      <c r="I135" s="5"/>
      <c r="J135" s="4">
        <v>0</v>
      </c>
      <c r="K135" s="5"/>
      <c r="L135" s="4">
        <f t="shared" si="20"/>
        <v>0</v>
      </c>
      <c r="M135" s="5"/>
      <c r="N135" s="6">
        <f t="shared" si="21"/>
        <v>0</v>
      </c>
    </row>
    <row r="136" spans="1:14" ht="15">
      <c r="A136" s="1"/>
      <c r="B136" s="1"/>
      <c r="C136" s="1"/>
      <c r="D136" s="1"/>
      <c r="E136" s="1"/>
      <c r="F136" s="1" t="s">
        <v>137</v>
      </c>
      <c r="G136" s="1"/>
      <c r="H136" s="4">
        <v>0</v>
      </c>
      <c r="I136" s="5"/>
      <c r="J136" s="4">
        <v>0</v>
      </c>
      <c r="K136" s="5"/>
      <c r="L136" s="4">
        <f t="shared" si="20"/>
        <v>0</v>
      </c>
      <c r="M136" s="5"/>
      <c r="N136" s="6">
        <f t="shared" si="21"/>
        <v>0</v>
      </c>
    </row>
    <row r="137" spans="1:14" ht="15">
      <c r="A137" s="1"/>
      <c r="B137" s="1"/>
      <c r="C137" s="1"/>
      <c r="D137" s="1"/>
      <c r="E137" s="1"/>
      <c r="F137" s="1" t="s">
        <v>138</v>
      </c>
      <c r="G137" s="1"/>
      <c r="H137" s="4">
        <v>12008.14</v>
      </c>
      <c r="I137" s="5"/>
      <c r="J137" s="4">
        <v>0</v>
      </c>
      <c r="K137" s="5"/>
      <c r="L137" s="4">
        <f t="shared" si="20"/>
        <v>12008.14</v>
      </c>
      <c r="M137" s="5"/>
      <c r="N137" s="6">
        <f t="shared" si="21"/>
        <v>1</v>
      </c>
    </row>
    <row r="138" spans="1:14" ht="15">
      <c r="A138" s="1"/>
      <c r="B138" s="1"/>
      <c r="C138" s="1"/>
      <c r="D138" s="1"/>
      <c r="E138" s="1"/>
      <c r="F138" s="1" t="s">
        <v>139</v>
      </c>
      <c r="G138" s="1"/>
      <c r="H138" s="4">
        <v>0</v>
      </c>
      <c r="I138" s="5"/>
      <c r="J138" s="4">
        <v>0</v>
      </c>
      <c r="K138" s="5"/>
      <c r="L138" s="4">
        <f t="shared" si="20"/>
        <v>0</v>
      </c>
      <c r="M138" s="5"/>
      <c r="N138" s="6">
        <f t="shared" si="21"/>
        <v>0</v>
      </c>
    </row>
    <row r="139" spans="1:14" ht="15">
      <c r="A139" s="1"/>
      <c r="B139" s="1"/>
      <c r="C139" s="1"/>
      <c r="D139" s="1"/>
      <c r="E139" s="1"/>
      <c r="F139" s="1" t="s">
        <v>140</v>
      </c>
      <c r="G139" s="1"/>
      <c r="H139" s="4">
        <v>0</v>
      </c>
      <c r="I139" s="5"/>
      <c r="J139" s="4">
        <v>0</v>
      </c>
      <c r="K139" s="5"/>
      <c r="L139" s="4">
        <f t="shared" si="20"/>
        <v>0</v>
      </c>
      <c r="M139" s="5"/>
      <c r="N139" s="6">
        <f t="shared" si="21"/>
        <v>0</v>
      </c>
    </row>
    <row r="140" spans="1:14" ht="15">
      <c r="A140" s="1"/>
      <c r="B140" s="1"/>
      <c r="C140" s="1"/>
      <c r="D140" s="1"/>
      <c r="E140" s="1"/>
      <c r="F140" s="1" t="s">
        <v>141</v>
      </c>
      <c r="G140" s="1"/>
      <c r="H140" s="4">
        <v>0</v>
      </c>
      <c r="I140" s="5"/>
      <c r="J140" s="4">
        <v>0</v>
      </c>
      <c r="K140" s="5"/>
      <c r="L140" s="4">
        <f t="shared" si="20"/>
        <v>0</v>
      </c>
      <c r="M140" s="5"/>
      <c r="N140" s="6">
        <f t="shared" si="21"/>
        <v>0</v>
      </c>
    </row>
    <row r="141" spans="1:14" ht="15">
      <c r="A141" s="1"/>
      <c r="B141" s="1"/>
      <c r="C141" s="1"/>
      <c r="D141" s="1"/>
      <c r="E141" s="1"/>
      <c r="F141" s="1" t="s">
        <v>142</v>
      </c>
      <c r="G141" s="1"/>
      <c r="H141" s="4">
        <v>0</v>
      </c>
      <c r="I141" s="5"/>
      <c r="J141" s="4">
        <v>0</v>
      </c>
      <c r="K141" s="5"/>
      <c r="L141" s="4">
        <f t="shared" si="20"/>
        <v>0</v>
      </c>
      <c r="M141" s="5"/>
      <c r="N141" s="6">
        <f t="shared" si="21"/>
        <v>0</v>
      </c>
    </row>
    <row r="142" spans="1:14" ht="15.75" thickBot="1">
      <c r="A142" s="1"/>
      <c r="B142" s="1"/>
      <c r="C142" s="1"/>
      <c r="D142" s="1"/>
      <c r="E142" s="1"/>
      <c r="F142" s="1" t="s">
        <v>143</v>
      </c>
      <c r="G142" s="1"/>
      <c r="H142" s="7">
        <v>0</v>
      </c>
      <c r="I142" s="5"/>
      <c r="J142" s="7">
        <v>0</v>
      </c>
      <c r="K142" s="5"/>
      <c r="L142" s="7">
        <f t="shared" si="20"/>
        <v>0</v>
      </c>
      <c r="M142" s="5"/>
      <c r="N142" s="8">
        <f t="shared" si="21"/>
        <v>0</v>
      </c>
    </row>
    <row r="143" spans="1:15" ht="15">
      <c r="A143" s="1"/>
      <c r="B143" s="1"/>
      <c r="C143" s="1"/>
      <c r="D143" s="1"/>
      <c r="E143" s="1" t="s">
        <v>144</v>
      </c>
      <c r="F143" s="1"/>
      <c r="G143" s="1"/>
      <c r="H143" s="4">
        <f>ROUND(SUM(H131:H142),5)</f>
        <v>12008.14</v>
      </c>
      <c r="I143" s="5"/>
      <c r="J143" s="4">
        <f>ROUND(SUM(J131:J142),5)</f>
        <v>0</v>
      </c>
      <c r="K143" s="5"/>
      <c r="L143" s="4">
        <f t="shared" si="20"/>
        <v>12008.14</v>
      </c>
      <c r="M143" s="5"/>
      <c r="N143" s="6">
        <f t="shared" si="21"/>
        <v>1</v>
      </c>
      <c r="O143" s="31">
        <f>SUM(O132:O142)</f>
        <v>0</v>
      </c>
    </row>
    <row r="144" spans="1:14" ht="30" customHeight="1">
      <c r="A144" s="1"/>
      <c r="B144" s="1"/>
      <c r="C144" s="1"/>
      <c r="D144" s="1"/>
      <c r="E144" s="1" t="s">
        <v>145</v>
      </c>
      <c r="F144" s="1"/>
      <c r="G144" s="1"/>
      <c r="H144" s="4"/>
      <c r="I144" s="5"/>
      <c r="J144" s="4"/>
      <c r="K144" s="5"/>
      <c r="L144" s="4"/>
      <c r="M144" s="5"/>
      <c r="N144" s="6"/>
    </row>
    <row r="145" spans="1:14" ht="15">
      <c r="A145" s="1"/>
      <c r="B145" s="1"/>
      <c r="C145" s="1"/>
      <c r="D145" s="1"/>
      <c r="E145" s="1"/>
      <c r="F145" s="1" t="s">
        <v>146</v>
      </c>
      <c r="G145" s="1"/>
      <c r="H145" s="4">
        <v>192.95</v>
      </c>
      <c r="I145" s="5"/>
      <c r="J145" s="4">
        <v>0</v>
      </c>
      <c r="K145" s="5"/>
      <c r="L145" s="4">
        <f aca="true" t="shared" si="22" ref="L145:L156">ROUND((H145-J145),5)</f>
        <v>192.95</v>
      </c>
      <c r="M145" s="5"/>
      <c r="N145" s="6">
        <f aca="true" t="shared" si="23" ref="N145:N156">ROUND(IF(J145=0,IF(H145=0,0,1),H145/J145),5)</f>
        <v>1</v>
      </c>
    </row>
    <row r="146" spans="1:15" ht="15">
      <c r="A146" s="1"/>
      <c r="B146" s="1"/>
      <c r="C146" s="1"/>
      <c r="D146" s="1"/>
      <c r="E146" s="1"/>
      <c r="F146" s="1" t="s">
        <v>147</v>
      </c>
      <c r="G146" s="1"/>
      <c r="H146" s="4">
        <v>0</v>
      </c>
      <c r="I146" s="5"/>
      <c r="J146" s="4">
        <v>200</v>
      </c>
      <c r="K146" s="5"/>
      <c r="L146" s="4">
        <f t="shared" si="22"/>
        <v>-200</v>
      </c>
      <c r="M146" s="5"/>
      <c r="N146" s="6">
        <f t="shared" si="23"/>
        <v>0</v>
      </c>
      <c r="O146" s="31">
        <v>200</v>
      </c>
    </row>
    <row r="147" spans="1:14" ht="15">
      <c r="A147" s="1"/>
      <c r="B147" s="1"/>
      <c r="C147" s="1"/>
      <c r="D147" s="1"/>
      <c r="E147" s="1"/>
      <c r="F147" s="1" t="s">
        <v>148</v>
      </c>
      <c r="G147" s="1"/>
      <c r="H147" s="4">
        <v>0</v>
      </c>
      <c r="I147" s="5"/>
      <c r="J147" s="4">
        <v>0</v>
      </c>
      <c r="K147" s="5"/>
      <c r="L147" s="4">
        <f t="shared" si="22"/>
        <v>0</v>
      </c>
      <c r="M147" s="5"/>
      <c r="N147" s="6">
        <f t="shared" si="23"/>
        <v>0</v>
      </c>
    </row>
    <row r="148" spans="1:14" ht="15">
      <c r="A148" s="1"/>
      <c r="B148" s="1"/>
      <c r="C148" s="1"/>
      <c r="D148" s="1"/>
      <c r="E148" s="1"/>
      <c r="F148" s="1" t="s">
        <v>149</v>
      </c>
      <c r="G148" s="1"/>
      <c r="H148" s="4">
        <v>0</v>
      </c>
      <c r="I148" s="5"/>
      <c r="J148" s="4">
        <v>0</v>
      </c>
      <c r="K148" s="5"/>
      <c r="L148" s="4">
        <f t="shared" si="22"/>
        <v>0</v>
      </c>
      <c r="M148" s="5"/>
      <c r="N148" s="6">
        <f t="shared" si="23"/>
        <v>0</v>
      </c>
    </row>
    <row r="149" spans="1:14" ht="15">
      <c r="A149" s="1"/>
      <c r="B149" s="1"/>
      <c r="C149" s="1"/>
      <c r="D149" s="1"/>
      <c r="E149" s="1"/>
      <c r="F149" s="1" t="s">
        <v>150</v>
      </c>
      <c r="G149" s="1"/>
      <c r="H149" s="4">
        <v>0</v>
      </c>
      <c r="I149" s="5"/>
      <c r="J149" s="4">
        <v>0</v>
      </c>
      <c r="K149" s="5"/>
      <c r="L149" s="4">
        <f t="shared" si="22"/>
        <v>0</v>
      </c>
      <c r="M149" s="5"/>
      <c r="N149" s="6">
        <f t="shared" si="23"/>
        <v>0</v>
      </c>
    </row>
    <row r="150" spans="1:15" ht="15">
      <c r="A150" s="1"/>
      <c r="B150" s="1"/>
      <c r="C150" s="1"/>
      <c r="D150" s="1"/>
      <c r="E150" s="1"/>
      <c r="F150" s="1" t="s">
        <v>151</v>
      </c>
      <c r="G150" s="1"/>
      <c r="H150" s="4">
        <v>165.75</v>
      </c>
      <c r="I150" s="5"/>
      <c r="J150" s="4">
        <v>200</v>
      </c>
      <c r="K150" s="5"/>
      <c r="L150" s="4">
        <f t="shared" si="22"/>
        <v>-34.25</v>
      </c>
      <c r="M150" s="5"/>
      <c r="N150" s="6">
        <f t="shared" si="23"/>
        <v>0.82875</v>
      </c>
      <c r="O150" s="31">
        <v>200</v>
      </c>
    </row>
    <row r="151" spans="1:14" ht="15">
      <c r="A151" s="1"/>
      <c r="B151" s="1"/>
      <c r="C151" s="1"/>
      <c r="D151" s="1"/>
      <c r="E151" s="1"/>
      <c r="F151" s="1" t="s">
        <v>152</v>
      </c>
      <c r="G151" s="1"/>
      <c r="H151" s="4">
        <v>108.85</v>
      </c>
      <c r="I151" s="5"/>
      <c r="J151" s="4">
        <v>0</v>
      </c>
      <c r="K151" s="5"/>
      <c r="L151" s="4">
        <f t="shared" si="22"/>
        <v>108.85</v>
      </c>
      <c r="M151" s="5"/>
      <c r="N151" s="6">
        <f t="shared" si="23"/>
        <v>1</v>
      </c>
    </row>
    <row r="152" spans="1:14" ht="15">
      <c r="A152" s="1"/>
      <c r="B152" s="1"/>
      <c r="C152" s="1"/>
      <c r="D152" s="1"/>
      <c r="E152" s="1"/>
      <c r="F152" s="1" t="s">
        <v>153</v>
      </c>
      <c r="G152" s="1"/>
      <c r="H152" s="4">
        <v>137.55</v>
      </c>
      <c r="I152" s="5"/>
      <c r="J152" s="4">
        <v>100</v>
      </c>
      <c r="K152" s="5"/>
      <c r="L152" s="4">
        <f t="shared" si="22"/>
        <v>37.55</v>
      </c>
      <c r="M152" s="5"/>
      <c r="N152" s="6">
        <f t="shared" si="23"/>
        <v>1.3755</v>
      </c>
    </row>
    <row r="153" spans="1:15" ht="15">
      <c r="A153" s="1"/>
      <c r="B153" s="1"/>
      <c r="C153" s="1"/>
      <c r="D153" s="1"/>
      <c r="E153" s="1"/>
      <c r="F153" s="1" t="s">
        <v>154</v>
      </c>
      <c r="G153" s="1"/>
      <c r="H153" s="4">
        <v>979.37</v>
      </c>
      <c r="I153" s="5"/>
      <c r="J153" s="4">
        <v>350</v>
      </c>
      <c r="K153" s="5"/>
      <c r="L153" s="4">
        <f t="shared" si="22"/>
        <v>629.37</v>
      </c>
      <c r="M153" s="5"/>
      <c r="N153" s="6">
        <f t="shared" si="23"/>
        <v>2.7982</v>
      </c>
      <c r="O153" s="31">
        <v>1000</v>
      </c>
    </row>
    <row r="154" spans="1:14" ht="15">
      <c r="A154" s="1"/>
      <c r="B154" s="1"/>
      <c r="C154" s="1"/>
      <c r="D154" s="1"/>
      <c r="E154" s="1"/>
      <c r="F154" s="1" t="s">
        <v>155</v>
      </c>
      <c r="G154" s="1"/>
      <c r="H154" s="4">
        <v>11.99</v>
      </c>
      <c r="I154" s="5"/>
      <c r="J154" s="4">
        <v>0</v>
      </c>
      <c r="K154" s="5"/>
      <c r="L154" s="4">
        <f t="shared" si="22"/>
        <v>11.99</v>
      </c>
      <c r="M154" s="5"/>
      <c r="N154" s="6">
        <f t="shared" si="23"/>
        <v>1</v>
      </c>
    </row>
    <row r="155" spans="1:14" ht="15.75" thickBot="1">
      <c r="A155" s="1"/>
      <c r="B155" s="1"/>
      <c r="C155" s="1"/>
      <c r="D155" s="1"/>
      <c r="E155" s="1"/>
      <c r="F155" s="1" t="s">
        <v>156</v>
      </c>
      <c r="G155" s="1"/>
      <c r="H155" s="7">
        <v>0</v>
      </c>
      <c r="I155" s="5"/>
      <c r="J155" s="7">
        <v>0</v>
      </c>
      <c r="K155" s="5"/>
      <c r="L155" s="7">
        <f t="shared" si="22"/>
        <v>0</v>
      </c>
      <c r="M155" s="5"/>
      <c r="N155" s="8">
        <f t="shared" si="23"/>
        <v>0</v>
      </c>
    </row>
    <row r="156" spans="1:15" ht="15">
      <c r="A156" s="1"/>
      <c r="B156" s="1"/>
      <c r="C156" s="1"/>
      <c r="D156" s="1"/>
      <c r="E156" s="1" t="s">
        <v>157</v>
      </c>
      <c r="F156" s="1"/>
      <c r="G156" s="1"/>
      <c r="H156" s="4">
        <f>ROUND(SUM(H144:H155),5)</f>
        <v>1596.46</v>
      </c>
      <c r="I156" s="5"/>
      <c r="J156" s="4">
        <f>ROUND(SUM(J144:J155),5)</f>
        <v>850</v>
      </c>
      <c r="K156" s="5"/>
      <c r="L156" s="4">
        <f t="shared" si="22"/>
        <v>746.46</v>
      </c>
      <c r="M156" s="5"/>
      <c r="N156" s="6">
        <f t="shared" si="23"/>
        <v>1.87819</v>
      </c>
      <c r="O156" s="31">
        <f>SUM(O145:O155)</f>
        <v>1400</v>
      </c>
    </row>
    <row r="157" spans="1:14" ht="30" customHeight="1">
      <c r="A157" s="1"/>
      <c r="B157" s="1"/>
      <c r="C157" s="1"/>
      <c r="D157" s="1"/>
      <c r="E157" s="1" t="s">
        <v>158</v>
      </c>
      <c r="F157" s="1"/>
      <c r="G157" s="1"/>
      <c r="H157" s="4"/>
      <c r="I157" s="5"/>
      <c r="J157" s="4"/>
      <c r="K157" s="5"/>
      <c r="L157" s="4"/>
      <c r="M157" s="5"/>
      <c r="N157" s="6"/>
    </row>
    <row r="158" spans="1:14" ht="15">
      <c r="A158" s="1"/>
      <c r="B158" s="1"/>
      <c r="C158" s="1"/>
      <c r="D158" s="1"/>
      <c r="E158" s="1"/>
      <c r="F158" s="1" t="s">
        <v>159</v>
      </c>
      <c r="G158" s="1"/>
      <c r="H158" s="4">
        <v>0</v>
      </c>
      <c r="I158" s="5"/>
      <c r="J158" s="4">
        <v>0</v>
      </c>
      <c r="K158" s="5"/>
      <c r="L158" s="4">
        <f aca="true" t="shared" si="24" ref="L158:L163">ROUND((H158-J158),5)</f>
        <v>0</v>
      </c>
      <c r="M158" s="5"/>
      <c r="N158" s="6">
        <f aca="true" t="shared" si="25" ref="N158:N163">ROUND(IF(J158=0,IF(H158=0,0,1),H158/J158),5)</f>
        <v>0</v>
      </c>
    </row>
    <row r="159" spans="1:14" ht="15">
      <c r="A159" s="1"/>
      <c r="B159" s="1"/>
      <c r="C159" s="1"/>
      <c r="D159" s="1"/>
      <c r="E159" s="1"/>
      <c r="F159" s="1" t="s">
        <v>160</v>
      </c>
      <c r="G159" s="1"/>
      <c r="H159" s="4">
        <v>60.06</v>
      </c>
      <c r="I159" s="5"/>
      <c r="J159" s="4">
        <v>250</v>
      </c>
      <c r="K159" s="5"/>
      <c r="L159" s="4">
        <f t="shared" si="24"/>
        <v>-189.94</v>
      </c>
      <c r="M159" s="5"/>
      <c r="N159" s="6">
        <f t="shared" si="25"/>
        <v>0.24024</v>
      </c>
    </row>
    <row r="160" spans="1:14" ht="15">
      <c r="A160" s="1"/>
      <c r="B160" s="1"/>
      <c r="C160" s="1"/>
      <c r="D160" s="1"/>
      <c r="E160" s="1"/>
      <c r="F160" s="1" t="s">
        <v>161</v>
      </c>
      <c r="G160" s="1"/>
      <c r="H160" s="4">
        <v>0</v>
      </c>
      <c r="I160" s="5"/>
      <c r="J160" s="4">
        <v>0</v>
      </c>
      <c r="K160" s="5"/>
      <c r="L160" s="4">
        <f t="shared" si="24"/>
        <v>0</v>
      </c>
      <c r="M160" s="5"/>
      <c r="N160" s="6">
        <f t="shared" si="25"/>
        <v>0</v>
      </c>
    </row>
    <row r="161" spans="1:14" ht="15">
      <c r="A161" s="1"/>
      <c r="B161" s="1"/>
      <c r="C161" s="1"/>
      <c r="D161" s="1"/>
      <c r="E161" s="1"/>
      <c r="F161" s="1" t="s">
        <v>162</v>
      </c>
      <c r="G161" s="1"/>
      <c r="H161" s="4">
        <v>0</v>
      </c>
      <c r="I161" s="5"/>
      <c r="J161" s="4">
        <v>0</v>
      </c>
      <c r="K161" s="5"/>
      <c r="L161" s="4">
        <f t="shared" si="24"/>
        <v>0</v>
      </c>
      <c r="M161" s="5"/>
      <c r="N161" s="6">
        <f t="shared" si="25"/>
        <v>0</v>
      </c>
    </row>
    <row r="162" spans="1:14" ht="15.75" thickBot="1">
      <c r="A162" s="1"/>
      <c r="B162" s="1"/>
      <c r="C162" s="1"/>
      <c r="D162" s="1"/>
      <c r="E162" s="1"/>
      <c r="F162" s="1" t="s">
        <v>163</v>
      </c>
      <c r="G162" s="1"/>
      <c r="H162" s="7">
        <v>0</v>
      </c>
      <c r="I162" s="5"/>
      <c r="J162" s="7">
        <v>0</v>
      </c>
      <c r="K162" s="5"/>
      <c r="L162" s="7">
        <f t="shared" si="24"/>
        <v>0</v>
      </c>
      <c r="M162" s="5"/>
      <c r="N162" s="8">
        <f t="shared" si="25"/>
        <v>0</v>
      </c>
    </row>
    <row r="163" spans="1:15" ht="15">
      <c r="A163" s="1"/>
      <c r="B163" s="1"/>
      <c r="C163" s="1"/>
      <c r="D163" s="1"/>
      <c r="E163" s="1" t="s">
        <v>164</v>
      </c>
      <c r="F163" s="1"/>
      <c r="G163" s="1"/>
      <c r="H163" s="4">
        <f>ROUND(SUM(H157:H162),5)</f>
        <v>60.06</v>
      </c>
      <c r="I163" s="5"/>
      <c r="J163" s="4">
        <f>ROUND(SUM(J157:J162),5)</f>
        <v>250</v>
      </c>
      <c r="K163" s="5"/>
      <c r="L163" s="4">
        <f t="shared" si="24"/>
        <v>-189.94</v>
      </c>
      <c r="M163" s="5"/>
      <c r="N163" s="6">
        <f t="shared" si="25"/>
        <v>0.24024</v>
      </c>
      <c r="O163" s="31">
        <f>SUM(O158:O162)</f>
        <v>0</v>
      </c>
    </row>
    <row r="164" spans="1:14" ht="30" customHeight="1">
      <c r="A164" s="1"/>
      <c r="B164" s="1"/>
      <c r="C164" s="1"/>
      <c r="D164" s="1"/>
      <c r="E164" s="1" t="s">
        <v>165</v>
      </c>
      <c r="F164" s="1"/>
      <c r="G164" s="1"/>
      <c r="H164" s="4"/>
      <c r="I164" s="5"/>
      <c r="J164" s="4"/>
      <c r="K164" s="5"/>
      <c r="L164" s="4"/>
      <c r="M164" s="5"/>
      <c r="N164" s="6"/>
    </row>
    <row r="165" spans="1:15" ht="15">
      <c r="A165" s="1"/>
      <c r="B165" s="1"/>
      <c r="C165" s="1"/>
      <c r="D165" s="1"/>
      <c r="E165" s="1"/>
      <c r="F165" s="1" t="s">
        <v>166</v>
      </c>
      <c r="G165" s="1"/>
      <c r="H165" s="4">
        <v>3333.36</v>
      </c>
      <c r="I165" s="5"/>
      <c r="J165" s="4">
        <v>5000</v>
      </c>
      <c r="K165" s="5"/>
      <c r="L165" s="4">
        <f aca="true" t="shared" si="26" ref="L165:L172">ROUND((H165-J165),5)</f>
        <v>-1666.64</v>
      </c>
      <c r="M165" s="5"/>
      <c r="N165" s="6">
        <f aca="true" t="shared" si="27" ref="N165:N172">ROUND(IF(J165=0,IF(H165=0,0,1),H165/J165),5)</f>
        <v>0.66667</v>
      </c>
      <c r="O165" s="31">
        <v>5000</v>
      </c>
    </row>
    <row r="166" spans="1:14" ht="15">
      <c r="A166" s="1"/>
      <c r="B166" s="1"/>
      <c r="C166" s="1"/>
      <c r="D166" s="1"/>
      <c r="E166" s="1"/>
      <c r="F166" s="1" t="s">
        <v>167</v>
      </c>
      <c r="G166" s="1"/>
      <c r="H166" s="4">
        <v>0</v>
      </c>
      <c r="I166" s="5"/>
      <c r="J166" s="4">
        <v>0</v>
      </c>
      <c r="K166" s="5"/>
      <c r="L166" s="4">
        <f t="shared" si="26"/>
        <v>0</v>
      </c>
      <c r="M166" s="5"/>
      <c r="N166" s="6">
        <f t="shared" si="27"/>
        <v>0</v>
      </c>
    </row>
    <row r="167" spans="1:14" ht="15">
      <c r="A167" s="1"/>
      <c r="B167" s="1"/>
      <c r="C167" s="1"/>
      <c r="D167" s="1"/>
      <c r="E167" s="1"/>
      <c r="F167" s="1" t="s">
        <v>168</v>
      </c>
      <c r="G167" s="1"/>
      <c r="H167" s="4">
        <v>0</v>
      </c>
      <c r="I167" s="5"/>
      <c r="J167" s="4">
        <v>0</v>
      </c>
      <c r="K167" s="5"/>
      <c r="L167" s="4">
        <f t="shared" si="26"/>
        <v>0</v>
      </c>
      <c r="M167" s="5"/>
      <c r="N167" s="6">
        <f t="shared" si="27"/>
        <v>0</v>
      </c>
    </row>
    <row r="168" spans="1:14" ht="15">
      <c r="A168" s="1"/>
      <c r="B168" s="1"/>
      <c r="C168" s="1"/>
      <c r="D168" s="1"/>
      <c r="E168" s="1"/>
      <c r="F168" s="1" t="s">
        <v>169</v>
      </c>
      <c r="G168" s="1"/>
      <c r="H168" s="4">
        <v>0</v>
      </c>
      <c r="I168" s="5"/>
      <c r="J168" s="4">
        <v>0</v>
      </c>
      <c r="K168" s="5"/>
      <c r="L168" s="4">
        <f t="shared" si="26"/>
        <v>0</v>
      </c>
      <c r="M168" s="5"/>
      <c r="N168" s="6">
        <f t="shared" si="27"/>
        <v>0</v>
      </c>
    </row>
    <row r="169" spans="1:14" ht="15">
      <c r="A169" s="1"/>
      <c r="B169" s="1"/>
      <c r="C169" s="1"/>
      <c r="D169" s="1"/>
      <c r="E169" s="1"/>
      <c r="F169" s="1" t="s">
        <v>170</v>
      </c>
      <c r="G169" s="1"/>
      <c r="H169" s="4">
        <v>0</v>
      </c>
      <c r="I169" s="5"/>
      <c r="J169" s="4">
        <v>0</v>
      </c>
      <c r="K169" s="5"/>
      <c r="L169" s="4">
        <f t="shared" si="26"/>
        <v>0</v>
      </c>
      <c r="M169" s="5"/>
      <c r="N169" s="6">
        <f t="shared" si="27"/>
        <v>0</v>
      </c>
    </row>
    <row r="170" spans="1:14" ht="15">
      <c r="A170" s="1"/>
      <c r="B170" s="1"/>
      <c r="C170" s="1"/>
      <c r="D170" s="1"/>
      <c r="E170" s="1"/>
      <c r="F170" s="1" t="s">
        <v>171</v>
      </c>
      <c r="G170" s="1"/>
      <c r="H170" s="4">
        <v>430</v>
      </c>
      <c r="I170" s="5"/>
      <c r="J170" s="4">
        <v>0</v>
      </c>
      <c r="K170" s="5"/>
      <c r="L170" s="4">
        <f t="shared" si="26"/>
        <v>430</v>
      </c>
      <c r="M170" s="5"/>
      <c r="N170" s="6">
        <f t="shared" si="27"/>
        <v>1</v>
      </c>
    </row>
    <row r="171" spans="1:14" ht="15.75" thickBot="1">
      <c r="A171" s="1"/>
      <c r="B171" s="1"/>
      <c r="C171" s="1"/>
      <c r="D171" s="1"/>
      <c r="E171" s="1"/>
      <c r="F171" s="1" t="s">
        <v>172</v>
      </c>
      <c r="G171" s="1"/>
      <c r="H171" s="7">
        <v>0</v>
      </c>
      <c r="I171" s="5"/>
      <c r="J171" s="7">
        <v>0</v>
      </c>
      <c r="K171" s="5"/>
      <c r="L171" s="7">
        <f t="shared" si="26"/>
        <v>0</v>
      </c>
      <c r="M171" s="5"/>
      <c r="N171" s="8">
        <f t="shared" si="27"/>
        <v>0</v>
      </c>
    </row>
    <row r="172" spans="1:15" ht="15">
      <c r="A172" s="1"/>
      <c r="B172" s="1"/>
      <c r="C172" s="1"/>
      <c r="D172" s="1"/>
      <c r="E172" s="1" t="s">
        <v>173</v>
      </c>
      <c r="F172" s="1"/>
      <c r="G172" s="1"/>
      <c r="H172" s="4">
        <f>ROUND(SUM(H164:H171),5)</f>
        <v>3763.36</v>
      </c>
      <c r="I172" s="5"/>
      <c r="J172" s="4">
        <f>ROUND(SUM(J164:J171),5)</f>
        <v>5000</v>
      </c>
      <c r="K172" s="5"/>
      <c r="L172" s="4">
        <f t="shared" si="26"/>
        <v>-1236.64</v>
      </c>
      <c r="M172" s="5"/>
      <c r="N172" s="6">
        <f t="shared" si="27"/>
        <v>0.75267</v>
      </c>
      <c r="O172" s="31">
        <f>SUM(O165:O171)</f>
        <v>5000</v>
      </c>
    </row>
    <row r="173" spans="1:14" ht="30" customHeight="1">
      <c r="A173" s="1"/>
      <c r="B173" s="1"/>
      <c r="C173" s="1"/>
      <c r="D173" s="1"/>
      <c r="E173" s="1" t="s">
        <v>174</v>
      </c>
      <c r="F173" s="1"/>
      <c r="G173" s="1"/>
      <c r="H173" s="4"/>
      <c r="I173" s="5"/>
      <c r="J173" s="4"/>
      <c r="K173" s="5"/>
      <c r="L173" s="4"/>
      <c r="M173" s="5"/>
      <c r="N173" s="6"/>
    </row>
    <row r="174" spans="1:14" ht="15">
      <c r="A174" s="1"/>
      <c r="B174" s="1"/>
      <c r="C174" s="1"/>
      <c r="D174" s="1"/>
      <c r="E174" s="1"/>
      <c r="F174" s="1" t="s">
        <v>175</v>
      </c>
      <c r="G174" s="1"/>
      <c r="H174" s="4">
        <v>0</v>
      </c>
      <c r="I174" s="5"/>
      <c r="J174" s="4">
        <v>0</v>
      </c>
      <c r="K174" s="5"/>
      <c r="L174" s="4">
        <f aca="true" t="shared" si="28" ref="L174:L182">ROUND((H174-J174),5)</f>
        <v>0</v>
      </c>
      <c r="M174" s="5"/>
      <c r="N174" s="6">
        <f aca="true" t="shared" si="29" ref="N174:N182">ROUND(IF(J174=0,IF(H174=0,0,1),H174/J174),5)</f>
        <v>0</v>
      </c>
    </row>
    <row r="175" spans="1:14" ht="15">
      <c r="A175" s="1"/>
      <c r="B175" s="1"/>
      <c r="C175" s="1"/>
      <c r="D175" s="1"/>
      <c r="E175" s="1"/>
      <c r="F175" s="1" t="s">
        <v>176</v>
      </c>
      <c r="G175" s="1"/>
      <c r="H175" s="4">
        <v>100.13</v>
      </c>
      <c r="I175" s="5"/>
      <c r="J175" s="4">
        <v>0</v>
      </c>
      <c r="K175" s="5"/>
      <c r="L175" s="4">
        <f t="shared" si="28"/>
        <v>100.13</v>
      </c>
      <c r="M175" s="5"/>
      <c r="N175" s="6">
        <f t="shared" si="29"/>
        <v>1</v>
      </c>
    </row>
    <row r="176" spans="1:14" ht="15">
      <c r="A176" s="1"/>
      <c r="B176" s="1"/>
      <c r="C176" s="1"/>
      <c r="D176" s="1"/>
      <c r="E176" s="1"/>
      <c r="F176" s="1" t="s">
        <v>177</v>
      </c>
      <c r="G176" s="1"/>
      <c r="H176" s="4">
        <v>2522.36</v>
      </c>
      <c r="I176" s="5"/>
      <c r="J176" s="4">
        <v>0</v>
      </c>
      <c r="K176" s="5"/>
      <c r="L176" s="4">
        <f t="shared" si="28"/>
        <v>2522.36</v>
      </c>
      <c r="M176" s="5"/>
      <c r="N176" s="6">
        <f t="shared" si="29"/>
        <v>1</v>
      </c>
    </row>
    <row r="177" spans="1:14" ht="15">
      <c r="A177" s="1"/>
      <c r="B177" s="1"/>
      <c r="C177" s="1"/>
      <c r="D177" s="1"/>
      <c r="E177" s="1"/>
      <c r="F177" s="1" t="s">
        <v>178</v>
      </c>
      <c r="G177" s="1"/>
      <c r="H177" s="4">
        <v>1074.98</v>
      </c>
      <c r="I177" s="5"/>
      <c r="J177" s="4">
        <v>0</v>
      </c>
      <c r="K177" s="5"/>
      <c r="L177" s="4">
        <f t="shared" si="28"/>
        <v>1074.98</v>
      </c>
      <c r="M177" s="5"/>
      <c r="N177" s="6">
        <f t="shared" si="29"/>
        <v>1</v>
      </c>
    </row>
    <row r="178" spans="1:14" ht="15">
      <c r="A178" s="1"/>
      <c r="B178" s="1"/>
      <c r="C178" s="1"/>
      <c r="D178" s="1"/>
      <c r="E178" s="1"/>
      <c r="F178" s="1" t="s">
        <v>179</v>
      </c>
      <c r="G178" s="1"/>
      <c r="H178" s="4">
        <v>0</v>
      </c>
      <c r="I178" s="5"/>
      <c r="J178" s="4">
        <v>0</v>
      </c>
      <c r="K178" s="5"/>
      <c r="L178" s="4">
        <f t="shared" si="28"/>
        <v>0</v>
      </c>
      <c r="M178" s="5"/>
      <c r="N178" s="6">
        <f t="shared" si="29"/>
        <v>0</v>
      </c>
    </row>
    <row r="179" spans="1:14" ht="15">
      <c r="A179" s="1"/>
      <c r="B179" s="1"/>
      <c r="C179" s="1"/>
      <c r="D179" s="1"/>
      <c r="E179" s="1"/>
      <c r="F179" s="1" t="s">
        <v>180</v>
      </c>
      <c r="G179" s="1"/>
      <c r="H179" s="4">
        <v>0</v>
      </c>
      <c r="I179" s="5"/>
      <c r="J179" s="4">
        <v>0</v>
      </c>
      <c r="K179" s="5"/>
      <c r="L179" s="4">
        <f t="shared" si="28"/>
        <v>0</v>
      </c>
      <c r="M179" s="5"/>
      <c r="N179" s="6">
        <f t="shared" si="29"/>
        <v>0</v>
      </c>
    </row>
    <row r="180" spans="1:14" ht="15">
      <c r="A180" s="1"/>
      <c r="B180" s="1"/>
      <c r="C180" s="1"/>
      <c r="D180" s="1"/>
      <c r="E180" s="1"/>
      <c r="F180" s="1" t="s">
        <v>181</v>
      </c>
      <c r="G180" s="1"/>
      <c r="H180" s="4">
        <v>0</v>
      </c>
      <c r="I180" s="5"/>
      <c r="J180" s="4">
        <v>0</v>
      </c>
      <c r="K180" s="5"/>
      <c r="L180" s="4">
        <f t="shared" si="28"/>
        <v>0</v>
      </c>
      <c r="M180" s="5"/>
      <c r="N180" s="6">
        <f t="shared" si="29"/>
        <v>0</v>
      </c>
    </row>
    <row r="181" spans="1:14" ht="15.75" thickBot="1">
      <c r="A181" s="1"/>
      <c r="B181" s="1"/>
      <c r="C181" s="1"/>
      <c r="D181" s="1"/>
      <c r="E181" s="1"/>
      <c r="F181" s="1" t="s">
        <v>182</v>
      </c>
      <c r="G181" s="1"/>
      <c r="H181" s="7">
        <v>297.55</v>
      </c>
      <c r="I181" s="5"/>
      <c r="J181" s="7">
        <v>0</v>
      </c>
      <c r="K181" s="5"/>
      <c r="L181" s="7">
        <f t="shared" si="28"/>
        <v>297.55</v>
      </c>
      <c r="M181" s="5"/>
      <c r="N181" s="8">
        <f t="shared" si="29"/>
        <v>1</v>
      </c>
    </row>
    <row r="182" spans="1:15" ht="15">
      <c r="A182" s="1"/>
      <c r="B182" s="1"/>
      <c r="C182" s="1"/>
      <c r="D182" s="1"/>
      <c r="E182" s="1" t="s">
        <v>183</v>
      </c>
      <c r="F182" s="1"/>
      <c r="G182" s="1"/>
      <c r="H182" s="4">
        <f>ROUND(SUM(H173:H181),5)</f>
        <v>3995.02</v>
      </c>
      <c r="I182" s="5"/>
      <c r="J182" s="4">
        <f>ROUND(SUM(J173:J181),5)</f>
        <v>0</v>
      </c>
      <c r="K182" s="5"/>
      <c r="L182" s="4">
        <f t="shared" si="28"/>
        <v>3995.02</v>
      </c>
      <c r="M182" s="5"/>
      <c r="N182" s="6">
        <f t="shared" si="29"/>
        <v>1</v>
      </c>
      <c r="O182" s="31">
        <f>SUM(O174:O181)</f>
        <v>0</v>
      </c>
    </row>
    <row r="183" spans="1:14" ht="30" customHeight="1">
      <c r="A183" s="1"/>
      <c r="B183" s="1"/>
      <c r="C183" s="1"/>
      <c r="D183" s="1"/>
      <c r="E183" s="1" t="s">
        <v>184</v>
      </c>
      <c r="F183" s="1"/>
      <c r="G183" s="1"/>
      <c r="H183" s="4"/>
      <c r="I183" s="5"/>
      <c r="J183" s="4"/>
      <c r="K183" s="5"/>
      <c r="L183" s="4"/>
      <c r="M183" s="5"/>
      <c r="N183" s="6"/>
    </row>
    <row r="184" spans="1:15" ht="15">
      <c r="A184" s="1"/>
      <c r="B184" s="1"/>
      <c r="C184" s="1"/>
      <c r="D184" s="1"/>
      <c r="E184" s="1"/>
      <c r="F184" s="1" t="s">
        <v>185</v>
      </c>
      <c r="G184" s="1"/>
      <c r="H184" s="4">
        <v>630</v>
      </c>
      <c r="I184" s="5"/>
      <c r="J184" s="4">
        <v>0</v>
      </c>
      <c r="K184" s="5"/>
      <c r="L184" s="4">
        <f aca="true" t="shared" si="30" ref="L184:L201">ROUND((H184-J184),5)</f>
        <v>630</v>
      </c>
      <c r="M184" s="5"/>
      <c r="N184" s="6">
        <f aca="true" t="shared" si="31" ref="N184:N201">ROUND(IF(J184=0,IF(H184=0,0,1),H184/J184),5)</f>
        <v>1</v>
      </c>
      <c r="O184" s="31">
        <v>1000</v>
      </c>
    </row>
    <row r="185" spans="1:14" ht="15">
      <c r="A185" s="1"/>
      <c r="B185" s="1"/>
      <c r="C185" s="1"/>
      <c r="D185" s="1"/>
      <c r="E185" s="1"/>
      <c r="F185" s="1" t="s">
        <v>186</v>
      </c>
      <c r="G185" s="1"/>
      <c r="H185" s="4">
        <v>0</v>
      </c>
      <c r="I185" s="5"/>
      <c r="J185" s="4">
        <v>0</v>
      </c>
      <c r="K185" s="5"/>
      <c r="L185" s="4">
        <f t="shared" si="30"/>
        <v>0</v>
      </c>
      <c r="M185" s="5"/>
      <c r="N185" s="6">
        <f t="shared" si="31"/>
        <v>0</v>
      </c>
    </row>
    <row r="186" spans="1:14" ht="15">
      <c r="A186" s="1"/>
      <c r="B186" s="1"/>
      <c r="C186" s="1"/>
      <c r="D186" s="1"/>
      <c r="E186" s="1"/>
      <c r="F186" s="1" t="s">
        <v>187</v>
      </c>
      <c r="G186" s="1"/>
      <c r="H186" s="4">
        <v>0</v>
      </c>
      <c r="I186" s="5"/>
      <c r="J186" s="4">
        <v>0</v>
      </c>
      <c r="K186" s="5"/>
      <c r="L186" s="4">
        <f t="shared" si="30"/>
        <v>0</v>
      </c>
      <c r="M186" s="5"/>
      <c r="N186" s="6">
        <f t="shared" si="31"/>
        <v>0</v>
      </c>
    </row>
    <row r="187" spans="1:14" ht="15">
      <c r="A187" s="1"/>
      <c r="B187" s="1"/>
      <c r="C187" s="1"/>
      <c r="D187" s="1"/>
      <c r="E187" s="1"/>
      <c r="F187" s="1" t="s">
        <v>188</v>
      </c>
      <c r="G187" s="1"/>
      <c r="H187" s="4">
        <v>0</v>
      </c>
      <c r="I187" s="5"/>
      <c r="J187" s="4">
        <v>500</v>
      </c>
      <c r="K187" s="5"/>
      <c r="L187" s="4">
        <f t="shared" si="30"/>
        <v>-500</v>
      </c>
      <c r="M187" s="5"/>
      <c r="N187" s="6">
        <f t="shared" si="31"/>
        <v>0</v>
      </c>
    </row>
    <row r="188" spans="1:14" ht="15">
      <c r="A188" s="1"/>
      <c r="B188" s="1"/>
      <c r="C188" s="1"/>
      <c r="D188" s="1"/>
      <c r="E188" s="1"/>
      <c r="F188" s="1" t="s">
        <v>189</v>
      </c>
      <c r="G188" s="1"/>
      <c r="H188" s="4">
        <v>-339.98</v>
      </c>
      <c r="I188" s="5"/>
      <c r="J188" s="4">
        <v>0</v>
      </c>
      <c r="K188" s="5"/>
      <c r="L188" s="4">
        <f t="shared" si="30"/>
        <v>-339.98</v>
      </c>
      <c r="M188" s="5"/>
      <c r="N188" s="6">
        <f t="shared" si="31"/>
        <v>1</v>
      </c>
    </row>
    <row r="189" spans="1:14" ht="15">
      <c r="A189" s="1"/>
      <c r="B189" s="1"/>
      <c r="C189" s="1"/>
      <c r="D189" s="1"/>
      <c r="E189" s="1"/>
      <c r="F189" s="1" t="s">
        <v>190</v>
      </c>
      <c r="G189" s="1"/>
      <c r="H189" s="4">
        <v>0</v>
      </c>
      <c r="I189" s="5"/>
      <c r="J189" s="4">
        <v>0</v>
      </c>
      <c r="K189" s="5"/>
      <c r="L189" s="4">
        <f t="shared" si="30"/>
        <v>0</v>
      </c>
      <c r="M189" s="5"/>
      <c r="N189" s="6">
        <f t="shared" si="31"/>
        <v>0</v>
      </c>
    </row>
    <row r="190" spans="1:14" ht="15">
      <c r="A190" s="1"/>
      <c r="B190" s="1"/>
      <c r="C190" s="1"/>
      <c r="D190" s="1"/>
      <c r="E190" s="1"/>
      <c r="F190" s="1" t="s">
        <v>191</v>
      </c>
      <c r="G190" s="1"/>
      <c r="H190" s="4">
        <v>0</v>
      </c>
      <c r="I190" s="5"/>
      <c r="J190" s="4">
        <v>0</v>
      </c>
      <c r="K190" s="5"/>
      <c r="L190" s="4">
        <f t="shared" si="30"/>
        <v>0</v>
      </c>
      <c r="M190" s="5"/>
      <c r="N190" s="6">
        <f t="shared" si="31"/>
        <v>0</v>
      </c>
    </row>
    <row r="191" spans="1:14" ht="15">
      <c r="A191" s="1"/>
      <c r="B191" s="1"/>
      <c r="C191" s="1"/>
      <c r="D191" s="1"/>
      <c r="E191" s="1"/>
      <c r="F191" s="1" t="s">
        <v>192</v>
      </c>
      <c r="G191" s="1"/>
      <c r="H191" s="4">
        <v>435.04</v>
      </c>
      <c r="I191" s="5"/>
      <c r="J191" s="4">
        <v>0</v>
      </c>
      <c r="K191" s="5"/>
      <c r="L191" s="4">
        <f t="shared" si="30"/>
        <v>435.04</v>
      </c>
      <c r="M191" s="5"/>
      <c r="N191" s="6">
        <f t="shared" si="31"/>
        <v>1</v>
      </c>
    </row>
    <row r="192" spans="1:14" ht="15">
      <c r="A192" s="1"/>
      <c r="B192" s="1"/>
      <c r="C192" s="1"/>
      <c r="D192" s="1"/>
      <c r="E192" s="1"/>
      <c r="F192" s="1" t="s">
        <v>193</v>
      </c>
      <c r="G192" s="1"/>
      <c r="H192" s="4">
        <v>0</v>
      </c>
      <c r="I192" s="5"/>
      <c r="J192" s="4">
        <v>0</v>
      </c>
      <c r="K192" s="5"/>
      <c r="L192" s="4">
        <f t="shared" si="30"/>
        <v>0</v>
      </c>
      <c r="M192" s="5"/>
      <c r="N192" s="6">
        <f t="shared" si="31"/>
        <v>0</v>
      </c>
    </row>
    <row r="193" spans="1:14" ht="15">
      <c r="A193" s="1"/>
      <c r="B193" s="1"/>
      <c r="C193" s="1"/>
      <c r="D193" s="1"/>
      <c r="E193" s="1"/>
      <c r="F193" s="1" t="s">
        <v>194</v>
      </c>
      <c r="G193" s="1"/>
      <c r="H193" s="4">
        <v>0</v>
      </c>
      <c r="I193" s="5"/>
      <c r="J193" s="4">
        <v>0</v>
      </c>
      <c r="K193" s="5"/>
      <c r="L193" s="4">
        <f t="shared" si="30"/>
        <v>0</v>
      </c>
      <c r="M193" s="5"/>
      <c r="N193" s="6">
        <f t="shared" si="31"/>
        <v>0</v>
      </c>
    </row>
    <row r="194" spans="1:14" ht="15">
      <c r="A194" s="1"/>
      <c r="B194" s="1"/>
      <c r="C194" s="1"/>
      <c r="D194" s="1"/>
      <c r="E194" s="1"/>
      <c r="F194" s="1" t="s">
        <v>195</v>
      </c>
      <c r="G194" s="1"/>
      <c r="H194" s="4">
        <v>0</v>
      </c>
      <c r="I194" s="5"/>
      <c r="J194" s="4">
        <v>500</v>
      </c>
      <c r="K194" s="5"/>
      <c r="L194" s="4">
        <f t="shared" si="30"/>
        <v>-500</v>
      </c>
      <c r="M194" s="5"/>
      <c r="N194" s="6">
        <f t="shared" si="31"/>
        <v>0</v>
      </c>
    </row>
    <row r="195" spans="1:14" ht="15">
      <c r="A195" s="1"/>
      <c r="B195" s="1"/>
      <c r="C195" s="1"/>
      <c r="D195" s="1"/>
      <c r="E195" s="1"/>
      <c r="F195" s="1" t="s">
        <v>196</v>
      </c>
      <c r="G195" s="1"/>
      <c r="H195" s="4">
        <v>480.45</v>
      </c>
      <c r="I195" s="5"/>
      <c r="J195" s="4">
        <v>0</v>
      </c>
      <c r="K195" s="5"/>
      <c r="L195" s="4">
        <f t="shared" si="30"/>
        <v>480.45</v>
      </c>
      <c r="M195" s="5"/>
      <c r="N195" s="6">
        <f t="shared" si="31"/>
        <v>1</v>
      </c>
    </row>
    <row r="196" spans="1:14" ht="15">
      <c r="A196" s="1"/>
      <c r="B196" s="1"/>
      <c r="C196" s="1"/>
      <c r="D196" s="1"/>
      <c r="E196" s="1"/>
      <c r="F196" s="1" t="s">
        <v>197</v>
      </c>
      <c r="G196" s="1"/>
      <c r="H196" s="4">
        <v>66.58</v>
      </c>
      <c r="I196" s="5"/>
      <c r="J196" s="4">
        <v>0</v>
      </c>
      <c r="K196" s="5"/>
      <c r="L196" s="4">
        <f t="shared" si="30"/>
        <v>66.58</v>
      </c>
      <c r="M196" s="5"/>
      <c r="N196" s="6">
        <f t="shared" si="31"/>
        <v>1</v>
      </c>
    </row>
    <row r="197" spans="1:14" ht="15">
      <c r="A197" s="1"/>
      <c r="B197" s="1"/>
      <c r="C197" s="1"/>
      <c r="D197" s="1"/>
      <c r="E197" s="1"/>
      <c r="F197" s="1" t="s">
        <v>198</v>
      </c>
      <c r="G197" s="1"/>
      <c r="H197" s="4">
        <v>478.28</v>
      </c>
      <c r="I197" s="5"/>
      <c r="J197" s="4">
        <v>0</v>
      </c>
      <c r="K197" s="5"/>
      <c r="L197" s="4">
        <f t="shared" si="30"/>
        <v>478.28</v>
      </c>
      <c r="M197" s="5"/>
      <c r="N197" s="6">
        <f t="shared" si="31"/>
        <v>1</v>
      </c>
    </row>
    <row r="198" spans="1:14" ht="15.75" thickBot="1">
      <c r="A198" s="1"/>
      <c r="B198" s="1"/>
      <c r="C198" s="1"/>
      <c r="D198" s="1"/>
      <c r="E198" s="1"/>
      <c r="F198" s="1" t="s">
        <v>199</v>
      </c>
      <c r="G198" s="1"/>
      <c r="H198" s="7">
        <v>405</v>
      </c>
      <c r="I198" s="5"/>
      <c r="J198" s="7">
        <v>0</v>
      </c>
      <c r="K198" s="5"/>
      <c r="L198" s="7">
        <f t="shared" si="30"/>
        <v>405</v>
      </c>
      <c r="M198" s="5"/>
      <c r="N198" s="8">
        <f t="shared" si="31"/>
        <v>1</v>
      </c>
    </row>
    <row r="199" spans="1:15" ht="15">
      <c r="A199" s="1"/>
      <c r="B199" s="1"/>
      <c r="C199" s="1"/>
      <c r="D199" s="1"/>
      <c r="E199" s="1" t="s">
        <v>200</v>
      </c>
      <c r="F199" s="1"/>
      <c r="G199" s="1"/>
      <c r="H199" s="4">
        <f>ROUND(SUM(H183:H198),5)</f>
        <v>2155.37</v>
      </c>
      <c r="I199" s="5"/>
      <c r="J199" s="4">
        <f>ROUND(SUM(J183:J198),5)</f>
        <v>1000</v>
      </c>
      <c r="K199" s="5"/>
      <c r="L199" s="4">
        <f t="shared" si="30"/>
        <v>1155.37</v>
      </c>
      <c r="M199" s="5"/>
      <c r="N199" s="6">
        <f t="shared" si="31"/>
        <v>2.15537</v>
      </c>
      <c r="O199" s="31">
        <f>SUM(O184:O198)</f>
        <v>1000</v>
      </c>
    </row>
    <row r="200" spans="1:15" ht="30" customHeight="1">
      <c r="A200" s="1"/>
      <c r="B200" s="1"/>
      <c r="C200" s="1"/>
      <c r="D200" s="1"/>
      <c r="E200" s="1" t="s">
        <v>201</v>
      </c>
      <c r="F200" s="1"/>
      <c r="G200" s="1"/>
      <c r="H200" s="4">
        <v>1326.29</v>
      </c>
      <c r="I200" s="5"/>
      <c r="J200" s="4">
        <v>0</v>
      </c>
      <c r="K200" s="5"/>
      <c r="L200" s="4">
        <f t="shared" si="30"/>
        <v>1326.29</v>
      </c>
      <c r="M200" s="5"/>
      <c r="N200" s="6">
        <f t="shared" si="31"/>
        <v>1</v>
      </c>
      <c r="O200" s="31">
        <v>0</v>
      </c>
    </row>
    <row r="201" spans="1:14" ht="15">
      <c r="A201" s="1"/>
      <c r="B201" s="1"/>
      <c r="C201" s="1"/>
      <c r="D201" s="1"/>
      <c r="E201" s="1" t="s">
        <v>202</v>
      </c>
      <c r="F201" s="1"/>
      <c r="G201" s="1"/>
      <c r="H201" s="4">
        <v>6153.97</v>
      </c>
      <c r="I201" s="5"/>
      <c r="J201" s="4">
        <v>0</v>
      </c>
      <c r="K201" s="5"/>
      <c r="L201" s="4">
        <f t="shared" si="30"/>
        <v>6153.97</v>
      </c>
      <c r="M201" s="5"/>
      <c r="N201" s="6">
        <f t="shared" si="31"/>
        <v>1</v>
      </c>
    </row>
    <row r="202" spans="1:14" ht="15">
      <c r="A202" s="1"/>
      <c r="B202" s="1"/>
      <c r="C202" s="1"/>
      <c r="D202" s="1"/>
      <c r="E202" s="1" t="s">
        <v>203</v>
      </c>
      <c r="F202" s="1"/>
      <c r="G202" s="1"/>
      <c r="H202" s="4"/>
      <c r="I202" s="5"/>
      <c r="J202" s="4"/>
      <c r="K202" s="5"/>
      <c r="L202" s="4"/>
      <c r="M202" s="5"/>
      <c r="N202" s="6"/>
    </row>
    <row r="203" spans="1:15" ht="15">
      <c r="A203" s="1"/>
      <c r="B203" s="1"/>
      <c r="C203" s="1"/>
      <c r="D203" s="1"/>
      <c r="E203" s="1"/>
      <c r="F203" s="1" t="s">
        <v>204</v>
      </c>
      <c r="G203" s="1"/>
      <c r="H203" s="4">
        <v>75</v>
      </c>
      <c r="I203" s="5"/>
      <c r="J203" s="4">
        <v>0</v>
      </c>
      <c r="K203" s="5"/>
      <c r="L203" s="4">
        <f aca="true" t="shared" si="32" ref="L203:L218">ROUND((H203-J203),5)</f>
        <v>75</v>
      </c>
      <c r="M203" s="5"/>
      <c r="N203" s="6">
        <f aca="true" t="shared" si="33" ref="N203:N218">ROUND(IF(J203=0,IF(H203=0,0,1),H203/J203),5)</f>
        <v>1</v>
      </c>
      <c r="O203" s="31">
        <v>75</v>
      </c>
    </row>
    <row r="204" spans="1:14" ht="15">
      <c r="A204" s="1"/>
      <c r="B204" s="1"/>
      <c r="C204" s="1"/>
      <c r="D204" s="1"/>
      <c r="E204" s="1"/>
      <c r="F204" s="1" t="s">
        <v>205</v>
      </c>
      <c r="G204" s="1"/>
      <c r="H204" s="4">
        <v>0</v>
      </c>
      <c r="I204" s="5"/>
      <c r="J204" s="4">
        <v>0</v>
      </c>
      <c r="K204" s="5"/>
      <c r="L204" s="4">
        <f t="shared" si="32"/>
        <v>0</v>
      </c>
      <c r="M204" s="5"/>
      <c r="N204" s="6">
        <f t="shared" si="33"/>
        <v>0</v>
      </c>
    </row>
    <row r="205" spans="1:14" ht="15">
      <c r="A205" s="1"/>
      <c r="B205" s="1"/>
      <c r="C205" s="1"/>
      <c r="D205" s="1"/>
      <c r="E205" s="1"/>
      <c r="F205" s="1" t="s">
        <v>206</v>
      </c>
      <c r="G205" s="1"/>
      <c r="H205" s="4">
        <v>0</v>
      </c>
      <c r="I205" s="5"/>
      <c r="J205" s="4">
        <v>0</v>
      </c>
      <c r="K205" s="5"/>
      <c r="L205" s="4">
        <f t="shared" si="32"/>
        <v>0</v>
      </c>
      <c r="M205" s="5"/>
      <c r="N205" s="6">
        <f t="shared" si="33"/>
        <v>0</v>
      </c>
    </row>
    <row r="206" spans="1:15" ht="15">
      <c r="A206" s="1"/>
      <c r="B206" s="1"/>
      <c r="C206" s="1"/>
      <c r="D206" s="1"/>
      <c r="E206" s="1"/>
      <c r="F206" s="1" t="s">
        <v>207</v>
      </c>
      <c r="G206" s="1"/>
      <c r="H206" s="4">
        <v>575</v>
      </c>
      <c r="I206" s="5"/>
      <c r="J206" s="4">
        <v>500</v>
      </c>
      <c r="K206" s="5"/>
      <c r="L206" s="4">
        <f t="shared" si="32"/>
        <v>75</v>
      </c>
      <c r="M206" s="5"/>
      <c r="N206" s="6">
        <f t="shared" si="33"/>
        <v>1.15</v>
      </c>
      <c r="O206" s="31">
        <v>500</v>
      </c>
    </row>
    <row r="207" spans="1:14" ht="15">
      <c r="A207" s="1"/>
      <c r="B207" s="1"/>
      <c r="C207" s="1"/>
      <c r="D207" s="1"/>
      <c r="E207" s="1"/>
      <c r="F207" s="1" t="s">
        <v>208</v>
      </c>
      <c r="G207" s="1"/>
      <c r="H207" s="4">
        <v>0</v>
      </c>
      <c r="I207" s="5"/>
      <c r="J207" s="4">
        <v>0</v>
      </c>
      <c r="K207" s="5"/>
      <c r="L207" s="4">
        <f t="shared" si="32"/>
        <v>0</v>
      </c>
      <c r="M207" s="5"/>
      <c r="N207" s="6">
        <f t="shared" si="33"/>
        <v>0</v>
      </c>
    </row>
    <row r="208" spans="1:14" ht="15">
      <c r="A208" s="1"/>
      <c r="B208" s="1"/>
      <c r="C208" s="1"/>
      <c r="D208" s="1"/>
      <c r="E208" s="1"/>
      <c r="F208" s="1" t="s">
        <v>209</v>
      </c>
      <c r="G208" s="1"/>
      <c r="H208" s="4">
        <v>0</v>
      </c>
      <c r="I208" s="5"/>
      <c r="J208" s="4">
        <v>0</v>
      </c>
      <c r="K208" s="5"/>
      <c r="L208" s="4">
        <f t="shared" si="32"/>
        <v>0</v>
      </c>
      <c r="M208" s="5"/>
      <c r="N208" s="6">
        <f t="shared" si="33"/>
        <v>0</v>
      </c>
    </row>
    <row r="209" spans="1:14" ht="15">
      <c r="A209" s="1"/>
      <c r="B209" s="1"/>
      <c r="C209" s="1"/>
      <c r="D209" s="1"/>
      <c r="E209" s="1"/>
      <c r="F209" s="1" t="s">
        <v>210</v>
      </c>
      <c r="G209" s="1"/>
      <c r="H209" s="4">
        <v>0</v>
      </c>
      <c r="I209" s="5"/>
      <c r="J209" s="4">
        <v>0</v>
      </c>
      <c r="K209" s="5"/>
      <c r="L209" s="4">
        <f t="shared" si="32"/>
        <v>0</v>
      </c>
      <c r="M209" s="5"/>
      <c r="N209" s="6">
        <f t="shared" si="33"/>
        <v>0</v>
      </c>
    </row>
    <row r="210" spans="1:15" ht="15">
      <c r="A210" s="1"/>
      <c r="B210" s="1"/>
      <c r="C210" s="1"/>
      <c r="D210" s="1"/>
      <c r="E210" s="1"/>
      <c r="F210" s="1" t="s">
        <v>211</v>
      </c>
      <c r="G210" s="1"/>
      <c r="H210" s="4">
        <v>150</v>
      </c>
      <c r="I210" s="5"/>
      <c r="J210" s="4">
        <v>150</v>
      </c>
      <c r="K210" s="5"/>
      <c r="L210" s="4">
        <f t="shared" si="32"/>
        <v>0</v>
      </c>
      <c r="M210" s="5"/>
      <c r="N210" s="6">
        <f t="shared" si="33"/>
        <v>1</v>
      </c>
      <c r="O210" s="31">
        <v>75</v>
      </c>
    </row>
    <row r="211" spans="1:15" ht="15">
      <c r="A211" s="1"/>
      <c r="B211" s="1"/>
      <c r="C211" s="1"/>
      <c r="D211" s="1"/>
      <c r="E211" s="1"/>
      <c r="F211" s="1" t="s">
        <v>212</v>
      </c>
      <c r="G211" s="1"/>
      <c r="H211" s="4">
        <v>0</v>
      </c>
      <c r="I211" s="5"/>
      <c r="J211" s="4">
        <v>250</v>
      </c>
      <c r="K211" s="5"/>
      <c r="L211" s="4">
        <f t="shared" si="32"/>
        <v>-250</v>
      </c>
      <c r="M211" s="5"/>
      <c r="N211" s="6">
        <f t="shared" si="33"/>
        <v>0</v>
      </c>
      <c r="O211" s="31">
        <v>200</v>
      </c>
    </row>
    <row r="212" spans="1:15" ht="15">
      <c r="A212" s="1"/>
      <c r="B212" s="1"/>
      <c r="C212" s="1"/>
      <c r="D212" s="1"/>
      <c r="E212" s="1"/>
      <c r="F212" s="1" t="s">
        <v>213</v>
      </c>
      <c r="G212" s="1"/>
      <c r="H212" s="4">
        <v>50</v>
      </c>
      <c r="I212" s="5"/>
      <c r="J212" s="4">
        <v>50</v>
      </c>
      <c r="K212" s="5"/>
      <c r="L212" s="4">
        <f t="shared" si="32"/>
        <v>0</v>
      </c>
      <c r="M212" s="5"/>
      <c r="N212" s="6">
        <f t="shared" si="33"/>
        <v>1</v>
      </c>
      <c r="O212" s="31">
        <v>50</v>
      </c>
    </row>
    <row r="213" spans="1:15" ht="15">
      <c r="A213" s="1"/>
      <c r="B213" s="1"/>
      <c r="C213" s="1"/>
      <c r="D213" s="1"/>
      <c r="E213" s="1"/>
      <c r="F213" s="1" t="s">
        <v>214</v>
      </c>
      <c r="G213" s="1"/>
      <c r="H213" s="4">
        <v>275</v>
      </c>
      <c r="I213" s="5"/>
      <c r="J213" s="4">
        <v>385</v>
      </c>
      <c r="K213" s="5"/>
      <c r="L213" s="4">
        <f t="shared" si="32"/>
        <v>-110</v>
      </c>
      <c r="M213" s="5"/>
      <c r="N213" s="6">
        <f t="shared" si="33"/>
        <v>0.71429</v>
      </c>
      <c r="O213" s="31">
        <v>300</v>
      </c>
    </row>
    <row r="214" spans="1:15" ht="15">
      <c r="A214" s="1"/>
      <c r="B214" s="1"/>
      <c r="C214" s="1"/>
      <c r="D214" s="1"/>
      <c r="E214" s="1"/>
      <c r="F214" s="1" t="s">
        <v>215</v>
      </c>
      <c r="G214" s="1"/>
      <c r="H214" s="4">
        <v>0</v>
      </c>
      <c r="I214" s="5"/>
      <c r="J214" s="4">
        <v>0</v>
      </c>
      <c r="K214" s="5"/>
      <c r="L214" s="4">
        <f t="shared" si="32"/>
        <v>0</v>
      </c>
      <c r="M214" s="5"/>
      <c r="N214" s="6">
        <f t="shared" si="33"/>
        <v>0</v>
      </c>
      <c r="O214" s="31">
        <v>150</v>
      </c>
    </row>
    <row r="215" spans="1:15" ht="15">
      <c r="A215" s="1"/>
      <c r="B215" s="1"/>
      <c r="C215" s="1"/>
      <c r="D215" s="1"/>
      <c r="E215" s="1"/>
      <c r="F215" s="1" t="s">
        <v>216</v>
      </c>
      <c r="G215" s="1"/>
      <c r="H215" s="4">
        <v>477.51</v>
      </c>
      <c r="I215" s="5"/>
      <c r="J215" s="4">
        <v>477</v>
      </c>
      <c r="K215" s="5"/>
      <c r="L215" s="4">
        <f t="shared" si="32"/>
        <v>0.51</v>
      </c>
      <c r="M215" s="5"/>
      <c r="N215" s="6">
        <f t="shared" si="33"/>
        <v>1.00107</v>
      </c>
      <c r="O215" s="31">
        <v>477</v>
      </c>
    </row>
    <row r="216" spans="1:14" ht="15">
      <c r="A216" s="1"/>
      <c r="B216" s="1"/>
      <c r="C216" s="1"/>
      <c r="D216" s="1"/>
      <c r="E216" s="1"/>
      <c r="F216" s="1" t="s">
        <v>217</v>
      </c>
      <c r="G216" s="1"/>
      <c r="H216" s="4">
        <v>0</v>
      </c>
      <c r="I216" s="5"/>
      <c r="J216" s="4">
        <v>0</v>
      </c>
      <c r="K216" s="5"/>
      <c r="L216" s="4">
        <f t="shared" si="32"/>
        <v>0</v>
      </c>
      <c r="M216" s="5"/>
      <c r="N216" s="6">
        <f t="shared" si="33"/>
        <v>0</v>
      </c>
    </row>
    <row r="217" spans="1:14" ht="15.75" thickBot="1">
      <c r="A217" s="1"/>
      <c r="B217" s="1"/>
      <c r="C217" s="1"/>
      <c r="D217" s="1"/>
      <c r="E217" s="1"/>
      <c r="F217" s="1" t="s">
        <v>218</v>
      </c>
      <c r="G217" s="1"/>
      <c r="H217" s="7">
        <v>0</v>
      </c>
      <c r="I217" s="5"/>
      <c r="J217" s="7">
        <v>0</v>
      </c>
      <c r="K217" s="5"/>
      <c r="L217" s="7">
        <f t="shared" si="32"/>
        <v>0</v>
      </c>
      <c r="M217" s="5"/>
      <c r="N217" s="8">
        <f t="shared" si="33"/>
        <v>0</v>
      </c>
    </row>
    <row r="218" spans="1:15" ht="15">
      <c r="A218" s="1"/>
      <c r="B218" s="1"/>
      <c r="C218" s="1"/>
      <c r="D218" s="1"/>
      <c r="E218" s="1" t="s">
        <v>219</v>
      </c>
      <c r="F218" s="1"/>
      <c r="G218" s="1"/>
      <c r="H218" s="4">
        <f>ROUND(SUM(H202:H217),5)</f>
        <v>1602.51</v>
      </c>
      <c r="I218" s="5"/>
      <c r="J218" s="4">
        <f>ROUND(SUM(J202:J217),5)</f>
        <v>1812</v>
      </c>
      <c r="K218" s="5"/>
      <c r="L218" s="4">
        <f t="shared" si="32"/>
        <v>-209.49</v>
      </c>
      <c r="M218" s="5"/>
      <c r="N218" s="6">
        <f t="shared" si="33"/>
        <v>0.88439</v>
      </c>
      <c r="O218" s="31">
        <f>SUM(O203:O217)</f>
        <v>1827</v>
      </c>
    </row>
    <row r="219" spans="1:14" ht="30" customHeight="1">
      <c r="A219" s="1"/>
      <c r="B219" s="1"/>
      <c r="C219" s="1"/>
      <c r="D219" s="1"/>
      <c r="E219" s="1" t="s">
        <v>220</v>
      </c>
      <c r="F219" s="1"/>
      <c r="G219" s="1"/>
      <c r="H219" s="4"/>
      <c r="I219" s="5"/>
      <c r="J219" s="4"/>
      <c r="K219" s="5"/>
      <c r="L219" s="4"/>
      <c r="M219" s="5"/>
      <c r="N219" s="6"/>
    </row>
    <row r="220" spans="1:15" ht="15">
      <c r="A220" s="1"/>
      <c r="B220" s="1"/>
      <c r="C220" s="1"/>
      <c r="D220" s="1"/>
      <c r="E220" s="1"/>
      <c r="F220" s="1" t="s">
        <v>221</v>
      </c>
      <c r="G220" s="1"/>
      <c r="H220" s="4">
        <v>117.48</v>
      </c>
      <c r="I220" s="5"/>
      <c r="J220" s="4">
        <v>200</v>
      </c>
      <c r="K220" s="5"/>
      <c r="L220" s="4">
        <f aca="true" t="shared" si="34" ref="L220:L230">ROUND((H220-J220),5)</f>
        <v>-82.52</v>
      </c>
      <c r="M220" s="5"/>
      <c r="N220" s="6">
        <f aca="true" t="shared" si="35" ref="N220:N230">ROUND(IF(J220=0,IF(H220=0,0,1),H220/J220),5)</f>
        <v>0.5874</v>
      </c>
      <c r="O220" s="31">
        <v>200</v>
      </c>
    </row>
    <row r="221" spans="1:15" ht="15">
      <c r="A221" s="1"/>
      <c r="B221" s="1"/>
      <c r="C221" s="1"/>
      <c r="D221" s="1"/>
      <c r="E221" s="1"/>
      <c r="F221" s="1" t="s">
        <v>222</v>
      </c>
      <c r="G221" s="1"/>
      <c r="H221" s="4">
        <v>27</v>
      </c>
      <c r="I221" s="5"/>
      <c r="J221" s="4">
        <v>400</v>
      </c>
      <c r="K221" s="5"/>
      <c r="L221" s="4">
        <f t="shared" si="34"/>
        <v>-373</v>
      </c>
      <c r="M221" s="5"/>
      <c r="N221" s="6">
        <f t="shared" si="35"/>
        <v>0.0675</v>
      </c>
      <c r="O221" s="31">
        <v>250</v>
      </c>
    </row>
    <row r="222" spans="1:14" ht="15">
      <c r="A222" s="1"/>
      <c r="B222" s="1"/>
      <c r="C222" s="1"/>
      <c r="D222" s="1"/>
      <c r="E222" s="1"/>
      <c r="F222" s="1" t="s">
        <v>223</v>
      </c>
      <c r="G222" s="1"/>
      <c r="H222" s="4">
        <v>245.02</v>
      </c>
      <c r="I222" s="5"/>
      <c r="J222" s="4">
        <v>0</v>
      </c>
      <c r="K222" s="5"/>
      <c r="L222" s="4">
        <f t="shared" si="34"/>
        <v>245.02</v>
      </c>
      <c r="M222" s="5"/>
      <c r="N222" s="6">
        <f t="shared" si="35"/>
        <v>1</v>
      </c>
    </row>
    <row r="223" spans="1:15" ht="15">
      <c r="A223" s="1"/>
      <c r="B223" s="1"/>
      <c r="C223" s="1"/>
      <c r="D223" s="1"/>
      <c r="E223" s="1"/>
      <c r="F223" s="1" t="s">
        <v>224</v>
      </c>
      <c r="G223" s="1"/>
      <c r="H223" s="4">
        <v>612.32</v>
      </c>
      <c r="I223" s="5"/>
      <c r="J223" s="4">
        <v>900</v>
      </c>
      <c r="K223" s="5"/>
      <c r="L223" s="4">
        <f t="shared" si="34"/>
        <v>-287.68</v>
      </c>
      <c r="M223" s="5"/>
      <c r="N223" s="6">
        <f t="shared" si="35"/>
        <v>0.68036</v>
      </c>
      <c r="O223" s="31">
        <v>900</v>
      </c>
    </row>
    <row r="224" spans="1:14" ht="15">
      <c r="A224" s="1"/>
      <c r="B224" s="1"/>
      <c r="C224" s="1"/>
      <c r="D224" s="1"/>
      <c r="E224" s="1"/>
      <c r="F224" s="1" t="s">
        <v>225</v>
      </c>
      <c r="G224" s="1"/>
      <c r="H224" s="4">
        <v>877.06</v>
      </c>
      <c r="I224" s="5"/>
      <c r="J224" s="4">
        <v>0</v>
      </c>
      <c r="K224" s="5"/>
      <c r="L224" s="4">
        <f t="shared" si="34"/>
        <v>877.06</v>
      </c>
      <c r="M224" s="5"/>
      <c r="N224" s="6">
        <f t="shared" si="35"/>
        <v>1</v>
      </c>
    </row>
    <row r="225" spans="1:14" ht="15">
      <c r="A225" s="1"/>
      <c r="B225" s="1"/>
      <c r="C225" s="1"/>
      <c r="D225" s="1"/>
      <c r="E225" s="1"/>
      <c r="F225" s="1" t="s">
        <v>226</v>
      </c>
      <c r="G225" s="1"/>
      <c r="H225" s="4">
        <v>357.53</v>
      </c>
      <c r="I225" s="5"/>
      <c r="J225" s="4">
        <v>0</v>
      </c>
      <c r="K225" s="5"/>
      <c r="L225" s="4">
        <f t="shared" si="34"/>
        <v>357.53</v>
      </c>
      <c r="M225" s="5"/>
      <c r="N225" s="6">
        <f t="shared" si="35"/>
        <v>1</v>
      </c>
    </row>
    <row r="226" spans="1:15" ht="15">
      <c r="A226" s="1"/>
      <c r="B226" s="1"/>
      <c r="C226" s="1"/>
      <c r="D226" s="1"/>
      <c r="E226" s="1"/>
      <c r="F226" s="1" t="s">
        <v>227</v>
      </c>
      <c r="G226" s="1"/>
      <c r="H226" s="4">
        <v>57.38</v>
      </c>
      <c r="I226" s="5"/>
      <c r="J226" s="4">
        <v>250</v>
      </c>
      <c r="K226" s="5"/>
      <c r="L226" s="4">
        <f t="shared" si="34"/>
        <v>-192.62</v>
      </c>
      <c r="M226" s="5"/>
      <c r="N226" s="6">
        <f t="shared" si="35"/>
        <v>0.22952</v>
      </c>
      <c r="O226" s="31">
        <v>250</v>
      </c>
    </row>
    <row r="227" spans="1:14" ht="15">
      <c r="A227" s="1"/>
      <c r="B227" s="1"/>
      <c r="C227" s="1"/>
      <c r="D227" s="1"/>
      <c r="E227" s="1"/>
      <c r="F227" s="1" t="s">
        <v>228</v>
      </c>
      <c r="G227" s="1"/>
      <c r="H227" s="4">
        <v>0</v>
      </c>
      <c r="I227" s="5"/>
      <c r="J227" s="4">
        <v>0</v>
      </c>
      <c r="K227" s="5"/>
      <c r="L227" s="4">
        <f t="shared" si="34"/>
        <v>0</v>
      </c>
      <c r="M227" s="5"/>
      <c r="N227" s="6">
        <f t="shared" si="35"/>
        <v>0</v>
      </c>
    </row>
    <row r="228" spans="1:14" ht="15">
      <c r="A228" s="1"/>
      <c r="B228" s="1"/>
      <c r="C228" s="1"/>
      <c r="D228" s="1"/>
      <c r="E228" s="1"/>
      <c r="F228" s="1" t="s">
        <v>229</v>
      </c>
      <c r="G228" s="1"/>
      <c r="H228" s="4">
        <v>33.11</v>
      </c>
      <c r="I228" s="5"/>
      <c r="J228" s="4">
        <v>0</v>
      </c>
      <c r="K228" s="5"/>
      <c r="L228" s="4">
        <f t="shared" si="34"/>
        <v>33.11</v>
      </c>
      <c r="M228" s="5"/>
      <c r="N228" s="6">
        <f t="shared" si="35"/>
        <v>1</v>
      </c>
    </row>
    <row r="229" spans="1:14" ht="15.75" thickBot="1">
      <c r="A229" s="1"/>
      <c r="B229" s="1"/>
      <c r="C229" s="1"/>
      <c r="D229" s="1"/>
      <c r="E229" s="1"/>
      <c r="F229" s="1" t="s">
        <v>230</v>
      </c>
      <c r="G229" s="1"/>
      <c r="H229" s="7">
        <v>0</v>
      </c>
      <c r="I229" s="5"/>
      <c r="J229" s="7">
        <v>0</v>
      </c>
      <c r="K229" s="5"/>
      <c r="L229" s="7">
        <f t="shared" si="34"/>
        <v>0</v>
      </c>
      <c r="M229" s="5"/>
      <c r="N229" s="8">
        <f t="shared" si="35"/>
        <v>0</v>
      </c>
    </row>
    <row r="230" spans="1:15" ht="15">
      <c r="A230" s="1"/>
      <c r="B230" s="1"/>
      <c r="C230" s="1"/>
      <c r="D230" s="1"/>
      <c r="E230" s="1" t="s">
        <v>231</v>
      </c>
      <c r="F230" s="1"/>
      <c r="G230" s="1"/>
      <c r="H230" s="4">
        <f>ROUND(SUM(H219:H229),5)</f>
        <v>2326.9</v>
      </c>
      <c r="I230" s="5"/>
      <c r="J230" s="4">
        <f>ROUND(SUM(J219:J229),5)</f>
        <v>1750</v>
      </c>
      <c r="K230" s="5"/>
      <c r="L230" s="4">
        <f t="shared" si="34"/>
        <v>576.9</v>
      </c>
      <c r="M230" s="5"/>
      <c r="N230" s="6">
        <f t="shared" si="35"/>
        <v>1.32966</v>
      </c>
      <c r="O230" s="31">
        <f>SUM(O220:O229)</f>
        <v>1600</v>
      </c>
    </row>
    <row r="231" spans="1:14" ht="30" customHeight="1">
      <c r="A231" s="1"/>
      <c r="B231" s="1"/>
      <c r="C231" s="1"/>
      <c r="D231" s="1"/>
      <c r="E231" s="1" t="s">
        <v>232</v>
      </c>
      <c r="F231" s="1"/>
      <c r="G231" s="1"/>
      <c r="H231" s="4"/>
      <c r="I231" s="5"/>
      <c r="J231" s="4"/>
      <c r="K231" s="5"/>
      <c r="L231" s="4"/>
      <c r="M231" s="5"/>
      <c r="N231" s="6"/>
    </row>
    <row r="232" spans="1:15" ht="15">
      <c r="A232" s="1"/>
      <c r="B232" s="1"/>
      <c r="C232" s="1"/>
      <c r="D232" s="1"/>
      <c r="E232" s="1"/>
      <c r="F232" s="1" t="s">
        <v>233</v>
      </c>
      <c r="G232" s="1"/>
      <c r="H232" s="4">
        <v>2178.65</v>
      </c>
      <c r="I232" s="5"/>
      <c r="J232" s="4">
        <v>2500</v>
      </c>
      <c r="K232" s="5"/>
      <c r="L232" s="4">
        <f aca="true" t="shared" si="36" ref="L232:L240">ROUND((H232-J232),5)</f>
        <v>-321.35</v>
      </c>
      <c r="M232" s="5"/>
      <c r="N232" s="6">
        <f aca="true" t="shared" si="37" ref="N232:N240">ROUND(IF(J232=0,IF(H232=0,0,1),H232/J232),5)</f>
        <v>0.87146</v>
      </c>
      <c r="O232" s="31">
        <v>2500</v>
      </c>
    </row>
    <row r="233" spans="1:15" ht="15">
      <c r="A233" s="1"/>
      <c r="B233" s="1"/>
      <c r="C233" s="1"/>
      <c r="D233" s="1"/>
      <c r="E233" s="1"/>
      <c r="F233" s="1" t="s">
        <v>234</v>
      </c>
      <c r="G233" s="1"/>
      <c r="H233" s="4">
        <v>3292.15</v>
      </c>
      <c r="I233" s="5"/>
      <c r="J233" s="4">
        <v>4000</v>
      </c>
      <c r="K233" s="5"/>
      <c r="L233" s="4">
        <f t="shared" si="36"/>
        <v>-707.85</v>
      </c>
      <c r="M233" s="5"/>
      <c r="N233" s="6">
        <f t="shared" si="37"/>
        <v>0.82304</v>
      </c>
      <c r="O233" s="31">
        <v>4000</v>
      </c>
    </row>
    <row r="234" spans="1:15" ht="15">
      <c r="A234" s="1"/>
      <c r="B234" s="1"/>
      <c r="C234" s="1"/>
      <c r="D234" s="1"/>
      <c r="E234" s="1"/>
      <c r="F234" s="1" t="s">
        <v>235</v>
      </c>
      <c r="G234" s="1"/>
      <c r="H234" s="4">
        <v>2549.23</v>
      </c>
      <c r="I234" s="5"/>
      <c r="J234" s="4">
        <v>3360</v>
      </c>
      <c r="K234" s="5"/>
      <c r="L234" s="4">
        <f t="shared" si="36"/>
        <v>-810.77</v>
      </c>
      <c r="M234" s="5"/>
      <c r="N234" s="6">
        <f t="shared" si="37"/>
        <v>0.7587</v>
      </c>
      <c r="O234" s="31">
        <v>3360</v>
      </c>
    </row>
    <row r="235" spans="1:15" ht="15">
      <c r="A235" s="1"/>
      <c r="B235" s="1"/>
      <c r="C235" s="1"/>
      <c r="D235" s="1"/>
      <c r="E235" s="1"/>
      <c r="F235" s="1" t="s">
        <v>236</v>
      </c>
      <c r="G235" s="1"/>
      <c r="H235" s="4">
        <v>360</v>
      </c>
      <c r="I235" s="5"/>
      <c r="J235" s="4">
        <v>480</v>
      </c>
      <c r="K235" s="5"/>
      <c r="L235" s="4">
        <f t="shared" si="36"/>
        <v>-120</v>
      </c>
      <c r="M235" s="5"/>
      <c r="N235" s="6">
        <f t="shared" si="37"/>
        <v>0.75</v>
      </c>
      <c r="O235" s="31">
        <v>480</v>
      </c>
    </row>
    <row r="236" spans="1:15" ht="15">
      <c r="A236" s="1"/>
      <c r="B236" s="1"/>
      <c r="C236" s="1"/>
      <c r="D236" s="1"/>
      <c r="E236" s="1"/>
      <c r="F236" s="1" t="s">
        <v>237</v>
      </c>
      <c r="G236" s="1"/>
      <c r="H236" s="4">
        <v>1989.77</v>
      </c>
      <c r="I236" s="5"/>
      <c r="J236" s="4">
        <v>2700</v>
      </c>
      <c r="K236" s="5"/>
      <c r="L236" s="4">
        <f t="shared" si="36"/>
        <v>-710.23</v>
      </c>
      <c r="M236" s="5"/>
      <c r="N236" s="6">
        <f t="shared" si="37"/>
        <v>0.73695</v>
      </c>
      <c r="O236" s="31">
        <v>2500</v>
      </c>
    </row>
    <row r="237" spans="1:14" ht="15">
      <c r="A237" s="1"/>
      <c r="B237" s="1"/>
      <c r="C237" s="1"/>
      <c r="D237" s="1"/>
      <c r="E237" s="1"/>
      <c r="F237" s="1" t="s">
        <v>238</v>
      </c>
      <c r="G237" s="1"/>
      <c r="H237" s="4">
        <v>0</v>
      </c>
      <c r="I237" s="5"/>
      <c r="J237" s="4">
        <v>0</v>
      </c>
      <c r="K237" s="5"/>
      <c r="L237" s="4">
        <f t="shared" si="36"/>
        <v>0</v>
      </c>
      <c r="M237" s="5"/>
      <c r="N237" s="6">
        <f t="shared" si="37"/>
        <v>0</v>
      </c>
    </row>
    <row r="238" spans="1:14" ht="15">
      <c r="A238" s="1"/>
      <c r="B238" s="1"/>
      <c r="C238" s="1"/>
      <c r="D238" s="1"/>
      <c r="E238" s="1"/>
      <c r="F238" s="1" t="s">
        <v>239</v>
      </c>
      <c r="G238" s="1"/>
      <c r="H238" s="4">
        <v>0</v>
      </c>
      <c r="I238" s="5"/>
      <c r="J238" s="4">
        <v>0</v>
      </c>
      <c r="K238" s="5"/>
      <c r="L238" s="4">
        <f t="shared" si="36"/>
        <v>0</v>
      </c>
      <c r="M238" s="5"/>
      <c r="N238" s="6">
        <f t="shared" si="37"/>
        <v>0</v>
      </c>
    </row>
    <row r="239" spans="1:14" ht="15.75" thickBot="1">
      <c r="A239" s="1"/>
      <c r="B239" s="1"/>
      <c r="C239" s="1"/>
      <c r="D239" s="1"/>
      <c r="E239" s="1"/>
      <c r="F239" s="1" t="s">
        <v>240</v>
      </c>
      <c r="G239" s="1"/>
      <c r="H239" s="7">
        <v>0</v>
      </c>
      <c r="I239" s="5"/>
      <c r="J239" s="7">
        <v>0</v>
      </c>
      <c r="K239" s="5"/>
      <c r="L239" s="7">
        <f t="shared" si="36"/>
        <v>0</v>
      </c>
      <c r="M239" s="5"/>
      <c r="N239" s="8">
        <f t="shared" si="37"/>
        <v>0</v>
      </c>
    </row>
    <row r="240" spans="1:15" ht="15">
      <c r="A240" s="1"/>
      <c r="B240" s="1"/>
      <c r="C240" s="1"/>
      <c r="D240" s="1"/>
      <c r="E240" s="1" t="s">
        <v>241</v>
      </c>
      <c r="F240" s="1"/>
      <c r="G240" s="1"/>
      <c r="H240" s="4">
        <f>ROUND(SUM(H231:H239),5)</f>
        <v>10369.8</v>
      </c>
      <c r="I240" s="5"/>
      <c r="J240" s="4">
        <f>ROUND(SUM(J231:J239),5)</f>
        <v>13040</v>
      </c>
      <c r="K240" s="5"/>
      <c r="L240" s="4">
        <f t="shared" si="36"/>
        <v>-2670.2</v>
      </c>
      <c r="M240" s="5"/>
      <c r="N240" s="6">
        <f t="shared" si="37"/>
        <v>0.79523</v>
      </c>
      <c r="O240" s="31">
        <f>SUM(O232:O239)</f>
        <v>12840</v>
      </c>
    </row>
    <row r="241" spans="1:14" ht="30" customHeight="1">
      <c r="A241" s="1"/>
      <c r="B241" s="1"/>
      <c r="C241" s="1"/>
      <c r="D241" s="1"/>
      <c r="E241" s="1" t="s">
        <v>242</v>
      </c>
      <c r="F241" s="1"/>
      <c r="G241" s="1"/>
      <c r="H241" s="4"/>
      <c r="I241" s="5"/>
      <c r="J241" s="4"/>
      <c r="K241" s="5"/>
      <c r="L241" s="4"/>
      <c r="M241" s="5"/>
      <c r="N241" s="6"/>
    </row>
    <row r="242" spans="1:15" ht="15">
      <c r="A242" s="1"/>
      <c r="B242" s="1"/>
      <c r="C242" s="1"/>
      <c r="D242" s="1"/>
      <c r="E242" s="1"/>
      <c r="F242" s="1" t="s">
        <v>243</v>
      </c>
      <c r="G242" s="1"/>
      <c r="H242" s="4">
        <v>9929</v>
      </c>
      <c r="I242" s="5"/>
      <c r="J242" s="4">
        <v>11929</v>
      </c>
      <c r="K242" s="5"/>
      <c r="L242" s="4">
        <f aca="true" t="shared" si="38" ref="L242:L250">ROUND((H242-J242),5)</f>
        <v>-2000</v>
      </c>
      <c r="M242" s="5"/>
      <c r="N242" s="6">
        <f aca="true" t="shared" si="39" ref="N242:N250">ROUND(IF(J242=0,IF(H242=0,0,1),H242/J242),5)</f>
        <v>0.83234</v>
      </c>
      <c r="O242" s="31">
        <v>12331</v>
      </c>
    </row>
    <row r="243" spans="1:15" ht="15">
      <c r="A243" s="1"/>
      <c r="B243" s="1"/>
      <c r="C243" s="1"/>
      <c r="D243" s="1"/>
      <c r="E243" s="1"/>
      <c r="F243" s="1" t="s">
        <v>244</v>
      </c>
      <c r="G243" s="1"/>
      <c r="H243" s="4">
        <v>5053</v>
      </c>
      <c r="I243" s="5"/>
      <c r="J243" s="4">
        <v>0</v>
      </c>
      <c r="K243" s="5"/>
      <c r="L243" s="4">
        <f t="shared" si="38"/>
        <v>5053</v>
      </c>
      <c r="M243" s="5"/>
      <c r="N243" s="6">
        <f t="shared" si="39"/>
        <v>1</v>
      </c>
      <c r="O243" s="31">
        <v>0</v>
      </c>
    </row>
    <row r="244" spans="1:15" ht="15">
      <c r="A244" s="1"/>
      <c r="B244" s="1"/>
      <c r="C244" s="1"/>
      <c r="D244" s="1"/>
      <c r="E244" s="1"/>
      <c r="F244" s="1" t="s">
        <v>245</v>
      </c>
      <c r="G244" s="1"/>
      <c r="H244" s="4">
        <v>11690.31</v>
      </c>
      <c r="I244" s="5"/>
      <c r="J244" s="4">
        <v>20921</v>
      </c>
      <c r="K244" s="5"/>
      <c r="L244" s="4">
        <f t="shared" si="38"/>
        <v>-9230.69</v>
      </c>
      <c r="M244" s="5"/>
      <c r="N244" s="6">
        <f t="shared" si="39"/>
        <v>0.55878</v>
      </c>
      <c r="O244" s="31">
        <v>26929</v>
      </c>
    </row>
    <row r="245" spans="1:15" ht="15">
      <c r="A245" s="1"/>
      <c r="B245" s="1"/>
      <c r="C245" s="1"/>
      <c r="D245" s="1"/>
      <c r="E245" s="1"/>
      <c r="F245" s="1" t="s">
        <v>246</v>
      </c>
      <c r="G245" s="1"/>
      <c r="H245" s="4">
        <v>1764</v>
      </c>
      <c r="I245" s="5"/>
      <c r="J245" s="4">
        <v>2316</v>
      </c>
      <c r="K245" s="5"/>
      <c r="L245" s="4">
        <f t="shared" si="38"/>
        <v>-552</v>
      </c>
      <c r="M245" s="5"/>
      <c r="N245" s="6">
        <f t="shared" si="39"/>
        <v>0.76166</v>
      </c>
      <c r="O245" s="31">
        <v>2646</v>
      </c>
    </row>
    <row r="246" spans="1:15" ht="15">
      <c r="A246" s="1"/>
      <c r="B246" s="1"/>
      <c r="C246" s="1"/>
      <c r="D246" s="1"/>
      <c r="E246" s="1"/>
      <c r="F246" s="1" t="s">
        <v>247</v>
      </c>
      <c r="G246" s="1"/>
      <c r="H246" s="4">
        <v>24876.66</v>
      </c>
      <c r="I246" s="5"/>
      <c r="J246" s="4">
        <v>29925.84</v>
      </c>
      <c r="K246" s="5"/>
      <c r="L246" s="4">
        <f t="shared" si="38"/>
        <v>-5049.18</v>
      </c>
      <c r="M246" s="5"/>
      <c r="N246" s="6">
        <f t="shared" si="39"/>
        <v>0.83128</v>
      </c>
      <c r="O246" s="31">
        <v>32598.36</v>
      </c>
    </row>
    <row r="247" spans="1:15" ht="15">
      <c r="A247" s="1"/>
      <c r="B247" s="1"/>
      <c r="C247" s="1"/>
      <c r="D247" s="1"/>
      <c r="E247" s="1"/>
      <c r="F247" s="1" t="s">
        <v>248</v>
      </c>
      <c r="G247" s="1"/>
      <c r="H247" s="4">
        <v>0</v>
      </c>
      <c r="I247" s="5"/>
      <c r="J247" s="4">
        <v>4500</v>
      </c>
      <c r="K247" s="5"/>
      <c r="L247" s="4">
        <f t="shared" si="38"/>
        <v>-4500</v>
      </c>
      <c r="M247" s="5"/>
      <c r="N247" s="6">
        <f t="shared" si="39"/>
        <v>0</v>
      </c>
      <c r="O247" s="31">
        <v>7500.6</v>
      </c>
    </row>
    <row r="248" spans="1:15" ht="15">
      <c r="A248" s="1"/>
      <c r="B248" s="1"/>
      <c r="C248" s="1"/>
      <c r="D248" s="1"/>
      <c r="E248" s="1"/>
      <c r="F248" s="1" t="s">
        <v>249</v>
      </c>
      <c r="G248" s="1"/>
      <c r="H248" s="4">
        <v>350</v>
      </c>
      <c r="I248" s="5"/>
      <c r="J248" s="4">
        <v>350</v>
      </c>
      <c r="K248" s="5"/>
      <c r="L248" s="4">
        <f t="shared" si="38"/>
        <v>0</v>
      </c>
      <c r="M248" s="5"/>
      <c r="N248" s="6">
        <f t="shared" si="39"/>
        <v>1</v>
      </c>
      <c r="O248" s="31">
        <v>350</v>
      </c>
    </row>
    <row r="249" spans="1:14" ht="15.75" thickBot="1">
      <c r="A249" s="1"/>
      <c r="B249" s="1"/>
      <c r="C249" s="1"/>
      <c r="D249" s="1"/>
      <c r="E249" s="1"/>
      <c r="F249" s="1" t="s">
        <v>250</v>
      </c>
      <c r="G249" s="1"/>
      <c r="H249" s="7">
        <v>0</v>
      </c>
      <c r="I249" s="5"/>
      <c r="J249" s="7">
        <v>0</v>
      </c>
      <c r="K249" s="5"/>
      <c r="L249" s="7">
        <f t="shared" si="38"/>
        <v>0</v>
      </c>
      <c r="M249" s="5"/>
      <c r="N249" s="8">
        <f t="shared" si="39"/>
        <v>0</v>
      </c>
    </row>
    <row r="250" spans="1:15" ht="15">
      <c r="A250" s="1"/>
      <c r="B250" s="1"/>
      <c r="C250" s="1"/>
      <c r="D250" s="1"/>
      <c r="E250" s="1" t="s">
        <v>251</v>
      </c>
      <c r="F250" s="1"/>
      <c r="G250" s="1"/>
      <c r="H250" s="4">
        <f>ROUND(SUM(H241:H249),5)</f>
        <v>53662.97</v>
      </c>
      <c r="I250" s="5"/>
      <c r="J250" s="4">
        <f>ROUND(SUM(J241:J249),5)</f>
        <v>69941.84</v>
      </c>
      <c r="K250" s="5"/>
      <c r="L250" s="4">
        <f t="shared" si="38"/>
        <v>-16278.87</v>
      </c>
      <c r="M250" s="5"/>
      <c r="N250" s="6">
        <f t="shared" si="39"/>
        <v>0.76725</v>
      </c>
      <c r="O250" s="31">
        <f>SUM(O242:O249)</f>
        <v>82354.96</v>
      </c>
    </row>
    <row r="251" spans="1:14" ht="30" customHeight="1">
      <c r="A251" s="1"/>
      <c r="B251" s="1"/>
      <c r="C251" s="1"/>
      <c r="D251" s="1"/>
      <c r="E251" s="1" t="s">
        <v>252</v>
      </c>
      <c r="F251" s="1"/>
      <c r="G251" s="1"/>
      <c r="H251" s="4"/>
      <c r="I251" s="5"/>
      <c r="J251" s="4"/>
      <c r="K251" s="5"/>
      <c r="L251" s="4"/>
      <c r="M251" s="5"/>
      <c r="N251" s="6"/>
    </row>
    <row r="252" spans="1:15" ht="15">
      <c r="A252" s="1"/>
      <c r="B252" s="1"/>
      <c r="C252" s="1"/>
      <c r="D252" s="1"/>
      <c r="E252" s="1"/>
      <c r="F252" s="1" t="s">
        <v>253</v>
      </c>
      <c r="G252" s="1"/>
      <c r="H252" s="4">
        <v>588.02</v>
      </c>
      <c r="I252" s="5"/>
      <c r="J252" s="4">
        <v>1000</v>
      </c>
      <c r="K252" s="5"/>
      <c r="L252" s="4">
        <f>ROUND((H252-J252),5)</f>
        <v>-411.98</v>
      </c>
      <c r="M252" s="5"/>
      <c r="N252" s="6">
        <f>ROUND(IF(J252=0,IF(H252=0,0,1),H252/J252),5)</f>
        <v>0.58802</v>
      </c>
      <c r="O252" s="31">
        <v>1000</v>
      </c>
    </row>
    <row r="253" spans="1:14" ht="15">
      <c r="A253" s="1"/>
      <c r="B253" s="1"/>
      <c r="C253" s="1"/>
      <c r="D253" s="1"/>
      <c r="E253" s="1"/>
      <c r="F253" s="1" t="s">
        <v>254</v>
      </c>
      <c r="G253" s="1"/>
      <c r="H253" s="4">
        <v>0</v>
      </c>
      <c r="I253" s="5"/>
      <c r="J253" s="4">
        <v>0</v>
      </c>
      <c r="K253" s="5"/>
      <c r="L253" s="4">
        <f>ROUND((H253-J253),5)</f>
        <v>0</v>
      </c>
      <c r="M253" s="5"/>
      <c r="N253" s="6">
        <f>ROUND(IF(J253=0,IF(H253=0,0,1),H253/J253),5)</f>
        <v>0</v>
      </c>
    </row>
    <row r="254" spans="1:14" ht="15.75" thickBot="1">
      <c r="A254" s="1"/>
      <c r="B254" s="1"/>
      <c r="C254" s="1"/>
      <c r="D254" s="1"/>
      <c r="E254" s="1"/>
      <c r="F254" s="1" t="s">
        <v>255</v>
      </c>
      <c r="G254" s="1"/>
      <c r="H254" s="7">
        <v>94.67</v>
      </c>
      <c r="I254" s="5"/>
      <c r="J254" s="7">
        <v>0</v>
      </c>
      <c r="K254" s="5"/>
      <c r="L254" s="7">
        <f>ROUND((H254-J254),5)</f>
        <v>94.67</v>
      </c>
      <c r="M254" s="5"/>
      <c r="N254" s="8">
        <f>ROUND(IF(J254=0,IF(H254=0,0,1),H254/J254),5)</f>
        <v>1</v>
      </c>
    </row>
    <row r="255" spans="1:15" ht="15">
      <c r="A255" s="1"/>
      <c r="B255" s="1"/>
      <c r="C255" s="1"/>
      <c r="D255" s="1"/>
      <c r="E255" s="1" t="s">
        <v>256</v>
      </c>
      <c r="F255" s="1"/>
      <c r="G255" s="1"/>
      <c r="H255" s="4">
        <f>ROUND(SUM(H251:H254),5)</f>
        <v>682.69</v>
      </c>
      <c r="I255" s="5"/>
      <c r="J255" s="4">
        <f>ROUND(SUM(J251:J254),5)</f>
        <v>1000</v>
      </c>
      <c r="K255" s="5"/>
      <c r="L255" s="4">
        <f>ROUND((H255-J255),5)</f>
        <v>-317.31</v>
      </c>
      <c r="M255" s="5"/>
      <c r="N255" s="6">
        <f>ROUND(IF(J255=0,IF(H255=0,0,1),H255/J255),5)</f>
        <v>0.68269</v>
      </c>
      <c r="O255" s="31">
        <f>SUM(O252:O254)</f>
        <v>1000</v>
      </c>
    </row>
    <row r="256" spans="1:14" ht="30" customHeight="1">
      <c r="A256" s="1"/>
      <c r="B256" s="1"/>
      <c r="C256" s="1"/>
      <c r="D256" s="1"/>
      <c r="E256" s="1" t="s">
        <v>257</v>
      </c>
      <c r="F256" s="1"/>
      <c r="G256" s="1"/>
      <c r="H256" s="4"/>
      <c r="I256" s="5"/>
      <c r="J256" s="4"/>
      <c r="K256" s="5"/>
      <c r="L256" s="4"/>
      <c r="M256" s="5"/>
      <c r="N256" s="6"/>
    </row>
    <row r="257" spans="1:14" ht="15">
      <c r="A257" s="1"/>
      <c r="B257" s="1"/>
      <c r="C257" s="1"/>
      <c r="D257" s="1"/>
      <c r="E257" s="1"/>
      <c r="F257" s="1" t="s">
        <v>258</v>
      </c>
      <c r="G257" s="1"/>
      <c r="H257" s="4">
        <v>0</v>
      </c>
      <c r="I257" s="5"/>
      <c r="J257" s="4">
        <v>0</v>
      </c>
      <c r="K257" s="5"/>
      <c r="L257" s="4">
        <f aca="true" t="shared" si="40" ref="L257:L266">ROUND((H257-J257),5)</f>
        <v>0</v>
      </c>
      <c r="M257" s="5"/>
      <c r="N257" s="6">
        <f aca="true" t="shared" si="41" ref="N257:N266">ROUND(IF(J257=0,IF(H257=0,0,1),H257/J257),5)</f>
        <v>0</v>
      </c>
    </row>
    <row r="258" spans="1:14" ht="15">
      <c r="A258" s="1"/>
      <c r="B258" s="1"/>
      <c r="C258" s="1"/>
      <c r="D258" s="1"/>
      <c r="E258" s="1"/>
      <c r="F258" s="1" t="s">
        <v>259</v>
      </c>
      <c r="G258" s="1"/>
      <c r="H258" s="4">
        <v>0</v>
      </c>
      <c r="I258" s="5"/>
      <c r="J258" s="4">
        <v>0</v>
      </c>
      <c r="K258" s="5"/>
      <c r="L258" s="4">
        <f t="shared" si="40"/>
        <v>0</v>
      </c>
      <c r="M258" s="5"/>
      <c r="N258" s="6">
        <f t="shared" si="41"/>
        <v>0</v>
      </c>
    </row>
    <row r="259" spans="1:14" ht="15">
      <c r="A259" s="1"/>
      <c r="B259" s="1"/>
      <c r="C259" s="1"/>
      <c r="D259" s="1"/>
      <c r="E259" s="1"/>
      <c r="F259" s="1" t="s">
        <v>260</v>
      </c>
      <c r="G259" s="1"/>
      <c r="H259" s="4">
        <v>935.51</v>
      </c>
      <c r="I259" s="5"/>
      <c r="J259" s="4">
        <v>0</v>
      </c>
      <c r="K259" s="5"/>
      <c r="L259" s="4">
        <f t="shared" si="40"/>
        <v>935.51</v>
      </c>
      <c r="M259" s="5"/>
      <c r="N259" s="6">
        <f t="shared" si="41"/>
        <v>1</v>
      </c>
    </row>
    <row r="260" spans="1:14" ht="15">
      <c r="A260" s="1"/>
      <c r="B260" s="1"/>
      <c r="C260" s="1"/>
      <c r="D260" s="1"/>
      <c r="E260" s="1"/>
      <c r="F260" s="1" t="s">
        <v>261</v>
      </c>
      <c r="G260" s="1"/>
      <c r="H260" s="4">
        <v>0</v>
      </c>
      <c r="I260" s="5"/>
      <c r="J260" s="4">
        <v>0</v>
      </c>
      <c r="K260" s="5"/>
      <c r="L260" s="4">
        <f t="shared" si="40"/>
        <v>0</v>
      </c>
      <c r="M260" s="5"/>
      <c r="N260" s="6">
        <f t="shared" si="41"/>
        <v>0</v>
      </c>
    </row>
    <row r="261" spans="1:14" ht="15">
      <c r="A261" s="1"/>
      <c r="B261" s="1"/>
      <c r="C261" s="1"/>
      <c r="D261" s="1"/>
      <c r="E261" s="1"/>
      <c r="F261" s="1" t="s">
        <v>262</v>
      </c>
      <c r="G261" s="1"/>
      <c r="H261" s="4">
        <v>0</v>
      </c>
      <c r="I261" s="5"/>
      <c r="J261" s="4">
        <v>0</v>
      </c>
      <c r="K261" s="5"/>
      <c r="L261" s="4">
        <f t="shared" si="40"/>
        <v>0</v>
      </c>
      <c r="M261" s="5"/>
      <c r="N261" s="6">
        <f t="shared" si="41"/>
        <v>0</v>
      </c>
    </row>
    <row r="262" spans="1:14" ht="15">
      <c r="A262" s="1"/>
      <c r="B262" s="1"/>
      <c r="C262" s="1"/>
      <c r="D262" s="1"/>
      <c r="E262" s="1"/>
      <c r="F262" s="1" t="s">
        <v>263</v>
      </c>
      <c r="G262" s="1"/>
      <c r="H262" s="4">
        <v>0</v>
      </c>
      <c r="I262" s="5"/>
      <c r="J262" s="4">
        <v>0</v>
      </c>
      <c r="K262" s="5"/>
      <c r="L262" s="4">
        <f t="shared" si="40"/>
        <v>0</v>
      </c>
      <c r="M262" s="5"/>
      <c r="N262" s="6">
        <f t="shared" si="41"/>
        <v>0</v>
      </c>
    </row>
    <row r="263" spans="1:14" ht="15">
      <c r="A263" s="1"/>
      <c r="B263" s="1"/>
      <c r="C263" s="1"/>
      <c r="D263" s="1"/>
      <c r="E263" s="1"/>
      <c r="F263" s="1" t="s">
        <v>264</v>
      </c>
      <c r="G263" s="1"/>
      <c r="H263" s="4">
        <v>787</v>
      </c>
      <c r="I263" s="5"/>
      <c r="J263" s="4">
        <v>0</v>
      </c>
      <c r="K263" s="5"/>
      <c r="L263" s="4">
        <f t="shared" si="40"/>
        <v>787</v>
      </c>
      <c r="M263" s="5"/>
      <c r="N263" s="6">
        <f t="shared" si="41"/>
        <v>1</v>
      </c>
    </row>
    <row r="264" spans="1:14" ht="15">
      <c r="A264" s="1"/>
      <c r="B264" s="1"/>
      <c r="C264" s="1"/>
      <c r="D264" s="1"/>
      <c r="E264" s="1"/>
      <c r="F264" s="1" t="s">
        <v>265</v>
      </c>
      <c r="G264" s="1"/>
      <c r="H264" s="4">
        <v>0</v>
      </c>
      <c r="I264" s="5"/>
      <c r="J264" s="4">
        <v>0</v>
      </c>
      <c r="K264" s="5"/>
      <c r="L264" s="4">
        <f t="shared" si="40"/>
        <v>0</v>
      </c>
      <c r="M264" s="5"/>
      <c r="N264" s="6">
        <f t="shared" si="41"/>
        <v>0</v>
      </c>
    </row>
    <row r="265" spans="1:14" ht="15.75" thickBot="1">
      <c r="A265" s="1"/>
      <c r="B265" s="1"/>
      <c r="C265" s="1"/>
      <c r="D265" s="1"/>
      <c r="E265" s="1"/>
      <c r="F265" s="1" t="s">
        <v>266</v>
      </c>
      <c r="G265" s="1"/>
      <c r="H265" s="7">
        <v>723.64</v>
      </c>
      <c r="I265" s="5"/>
      <c r="J265" s="7">
        <v>0</v>
      </c>
      <c r="K265" s="5"/>
      <c r="L265" s="7">
        <f t="shared" si="40"/>
        <v>723.64</v>
      </c>
      <c r="M265" s="5"/>
      <c r="N265" s="8">
        <f t="shared" si="41"/>
        <v>1</v>
      </c>
    </row>
    <row r="266" spans="1:15" ht="15">
      <c r="A266" s="1"/>
      <c r="B266" s="1"/>
      <c r="C266" s="1"/>
      <c r="D266" s="1"/>
      <c r="E266" s="1" t="s">
        <v>267</v>
      </c>
      <c r="F266" s="1"/>
      <c r="G266" s="1"/>
      <c r="H266" s="4">
        <f>ROUND(SUM(H256:H265),5)</f>
        <v>2446.15</v>
      </c>
      <c r="I266" s="5"/>
      <c r="J266" s="4">
        <f>ROUND(SUM(J256:J265),5)</f>
        <v>0</v>
      </c>
      <c r="K266" s="5"/>
      <c r="L266" s="4">
        <f t="shared" si="40"/>
        <v>2446.15</v>
      </c>
      <c r="M266" s="5"/>
      <c r="N266" s="6">
        <f t="shared" si="41"/>
        <v>1</v>
      </c>
      <c r="O266" s="31">
        <f>SUM(O257:O265)</f>
        <v>0</v>
      </c>
    </row>
    <row r="267" spans="1:14" ht="30" customHeight="1">
      <c r="A267" s="1"/>
      <c r="B267" s="1"/>
      <c r="C267" s="1"/>
      <c r="D267" s="1"/>
      <c r="E267" s="1" t="s">
        <v>268</v>
      </c>
      <c r="F267" s="1"/>
      <c r="G267" s="1"/>
      <c r="H267" s="4"/>
      <c r="I267" s="5"/>
      <c r="J267" s="4"/>
      <c r="K267" s="5"/>
      <c r="L267" s="4"/>
      <c r="M267" s="5"/>
      <c r="N267" s="6"/>
    </row>
    <row r="268" spans="1:14" ht="15">
      <c r="A268" s="1"/>
      <c r="B268" s="1"/>
      <c r="C268" s="1"/>
      <c r="D268" s="1"/>
      <c r="E268" s="1"/>
      <c r="F268" s="1" t="s">
        <v>269</v>
      </c>
      <c r="G268" s="1"/>
      <c r="H268" s="4">
        <v>0</v>
      </c>
      <c r="I268" s="5"/>
      <c r="J268" s="4">
        <v>0</v>
      </c>
      <c r="K268" s="5"/>
      <c r="L268" s="4">
        <f aca="true" t="shared" si="42" ref="L268:L275">ROUND((H268-J268),5)</f>
        <v>0</v>
      </c>
      <c r="M268" s="5"/>
      <c r="N268" s="6">
        <f aca="true" t="shared" si="43" ref="N268:N275">ROUND(IF(J268=0,IF(H268=0,0,1),H268/J268),5)</f>
        <v>0</v>
      </c>
    </row>
    <row r="269" spans="1:14" ht="15">
      <c r="A269" s="1"/>
      <c r="B269" s="1"/>
      <c r="C269" s="1"/>
      <c r="D269" s="1"/>
      <c r="E269" s="1"/>
      <c r="F269" s="1" t="s">
        <v>270</v>
      </c>
      <c r="G269" s="1"/>
      <c r="H269" s="4">
        <v>0</v>
      </c>
      <c r="I269" s="5"/>
      <c r="J269" s="4">
        <v>0</v>
      </c>
      <c r="K269" s="5"/>
      <c r="L269" s="4">
        <f t="shared" si="42"/>
        <v>0</v>
      </c>
      <c r="M269" s="5"/>
      <c r="N269" s="6">
        <f t="shared" si="43"/>
        <v>0</v>
      </c>
    </row>
    <row r="270" spans="1:14" ht="15">
      <c r="A270" s="1"/>
      <c r="B270" s="1"/>
      <c r="C270" s="1"/>
      <c r="D270" s="1"/>
      <c r="E270" s="1"/>
      <c r="F270" s="1" t="s">
        <v>271</v>
      </c>
      <c r="G270" s="1"/>
      <c r="H270" s="4">
        <v>0</v>
      </c>
      <c r="I270" s="5"/>
      <c r="J270" s="4">
        <v>0</v>
      </c>
      <c r="K270" s="5"/>
      <c r="L270" s="4">
        <f t="shared" si="42"/>
        <v>0</v>
      </c>
      <c r="M270" s="5"/>
      <c r="N270" s="6">
        <f t="shared" si="43"/>
        <v>0</v>
      </c>
    </row>
    <row r="271" spans="1:14" ht="15">
      <c r="A271" s="1"/>
      <c r="B271" s="1"/>
      <c r="C271" s="1"/>
      <c r="D271" s="1"/>
      <c r="E271" s="1"/>
      <c r="F271" s="1" t="s">
        <v>272</v>
      </c>
      <c r="G271" s="1"/>
      <c r="H271" s="4">
        <v>0</v>
      </c>
      <c r="I271" s="5"/>
      <c r="J271" s="4">
        <v>0</v>
      </c>
      <c r="K271" s="5"/>
      <c r="L271" s="4">
        <f t="shared" si="42"/>
        <v>0</v>
      </c>
      <c r="M271" s="5"/>
      <c r="N271" s="6">
        <f t="shared" si="43"/>
        <v>0</v>
      </c>
    </row>
    <row r="272" spans="1:14" ht="15">
      <c r="A272" s="1"/>
      <c r="B272" s="1"/>
      <c r="C272" s="1"/>
      <c r="D272" s="1"/>
      <c r="E272" s="1"/>
      <c r="F272" s="1" t="s">
        <v>273</v>
      </c>
      <c r="G272" s="1"/>
      <c r="H272" s="4">
        <v>0</v>
      </c>
      <c r="I272" s="5"/>
      <c r="J272" s="4">
        <v>0</v>
      </c>
      <c r="K272" s="5"/>
      <c r="L272" s="4">
        <f t="shared" si="42"/>
        <v>0</v>
      </c>
      <c r="M272" s="5"/>
      <c r="N272" s="6">
        <f t="shared" si="43"/>
        <v>0</v>
      </c>
    </row>
    <row r="273" spans="1:14" ht="15">
      <c r="A273" s="1"/>
      <c r="B273" s="1"/>
      <c r="C273" s="1"/>
      <c r="D273" s="1"/>
      <c r="E273" s="1"/>
      <c r="F273" s="1" t="s">
        <v>274</v>
      </c>
      <c r="G273" s="1"/>
      <c r="H273" s="4">
        <v>0</v>
      </c>
      <c r="I273" s="5"/>
      <c r="J273" s="4">
        <v>0</v>
      </c>
      <c r="K273" s="5"/>
      <c r="L273" s="4">
        <f t="shared" si="42"/>
        <v>0</v>
      </c>
      <c r="M273" s="5"/>
      <c r="N273" s="6">
        <f t="shared" si="43"/>
        <v>0</v>
      </c>
    </row>
    <row r="274" spans="1:14" ht="15.75" thickBot="1">
      <c r="A274" s="1"/>
      <c r="B274" s="1"/>
      <c r="C274" s="1"/>
      <c r="D274" s="1"/>
      <c r="E274" s="1"/>
      <c r="F274" s="1" t="s">
        <v>275</v>
      </c>
      <c r="G274" s="1"/>
      <c r="H274" s="7">
        <v>0</v>
      </c>
      <c r="I274" s="5"/>
      <c r="J274" s="7">
        <v>0</v>
      </c>
      <c r="K274" s="5"/>
      <c r="L274" s="7">
        <f t="shared" si="42"/>
        <v>0</v>
      </c>
      <c r="M274" s="5"/>
      <c r="N274" s="8">
        <f t="shared" si="43"/>
        <v>0</v>
      </c>
    </row>
    <row r="275" spans="1:15" ht="15">
      <c r="A275" s="1"/>
      <c r="B275" s="1"/>
      <c r="C275" s="1"/>
      <c r="D275" s="1"/>
      <c r="E275" s="1" t="s">
        <v>276</v>
      </c>
      <c r="F275" s="1"/>
      <c r="G275" s="1"/>
      <c r="H275" s="4">
        <f>ROUND(SUM(H267:H274),5)</f>
        <v>0</v>
      </c>
      <c r="I275" s="5"/>
      <c r="J275" s="4">
        <f>ROUND(SUM(J267:J274),5)</f>
        <v>0</v>
      </c>
      <c r="K275" s="5"/>
      <c r="L275" s="4">
        <f t="shared" si="42"/>
        <v>0</v>
      </c>
      <c r="M275" s="5"/>
      <c r="N275" s="6">
        <f t="shared" si="43"/>
        <v>0</v>
      </c>
      <c r="O275" s="31">
        <f>SUM(O268:O274)</f>
        <v>0</v>
      </c>
    </row>
    <row r="276" spans="1:14" ht="30" customHeight="1">
      <c r="A276" s="1"/>
      <c r="B276" s="1"/>
      <c r="C276" s="1"/>
      <c r="D276" s="1"/>
      <c r="E276" s="1" t="s">
        <v>277</v>
      </c>
      <c r="F276" s="1"/>
      <c r="G276" s="1"/>
      <c r="H276" s="4"/>
      <c r="I276" s="5"/>
      <c r="J276" s="4"/>
      <c r="K276" s="5"/>
      <c r="L276" s="4"/>
      <c r="M276" s="5"/>
      <c r="N276" s="6"/>
    </row>
    <row r="277" spans="1:15" ht="15">
      <c r="A277" s="1"/>
      <c r="B277" s="1"/>
      <c r="C277" s="1"/>
      <c r="D277" s="1"/>
      <c r="E277" s="1"/>
      <c r="F277" s="1" t="s">
        <v>278</v>
      </c>
      <c r="G277" s="1"/>
      <c r="H277" s="4">
        <v>7783</v>
      </c>
      <c r="I277" s="5"/>
      <c r="J277" s="4">
        <v>2500</v>
      </c>
      <c r="K277" s="5"/>
      <c r="L277" s="4">
        <f aca="true" t="shared" si="44" ref="L277:L282">ROUND((H277-J277),5)</f>
        <v>5283</v>
      </c>
      <c r="M277" s="5"/>
      <c r="N277" s="6">
        <f aca="true" t="shared" si="45" ref="N277:N282">ROUND(IF(J277=0,IF(H277=0,0,1),H277/J277),5)</f>
        <v>3.1132</v>
      </c>
      <c r="O277" s="31">
        <v>7500</v>
      </c>
    </row>
    <row r="278" spans="1:14" ht="15">
      <c r="A278" s="1"/>
      <c r="B278" s="1"/>
      <c r="C278" s="1"/>
      <c r="D278" s="1"/>
      <c r="E278" s="1"/>
      <c r="F278" s="1" t="s">
        <v>279</v>
      </c>
      <c r="G278" s="1"/>
      <c r="H278" s="4">
        <v>542.9</v>
      </c>
      <c r="I278" s="5"/>
      <c r="J278" s="4">
        <v>0</v>
      </c>
      <c r="K278" s="5"/>
      <c r="L278" s="4">
        <f t="shared" si="44"/>
        <v>542.9</v>
      </c>
      <c r="M278" s="5"/>
      <c r="N278" s="6">
        <f t="shared" si="45"/>
        <v>1</v>
      </c>
    </row>
    <row r="279" spans="1:14" ht="15">
      <c r="A279" s="1"/>
      <c r="B279" s="1"/>
      <c r="C279" s="1"/>
      <c r="D279" s="1"/>
      <c r="E279" s="1"/>
      <c r="F279" s="1" t="s">
        <v>280</v>
      </c>
      <c r="G279" s="1"/>
      <c r="H279" s="4">
        <v>50</v>
      </c>
      <c r="I279" s="5"/>
      <c r="J279" s="4">
        <v>0</v>
      </c>
      <c r="K279" s="5"/>
      <c r="L279" s="4">
        <f t="shared" si="44"/>
        <v>50</v>
      </c>
      <c r="M279" s="5"/>
      <c r="N279" s="6">
        <f t="shared" si="45"/>
        <v>1</v>
      </c>
    </row>
    <row r="280" spans="1:15" ht="15">
      <c r="A280" s="1"/>
      <c r="B280" s="1"/>
      <c r="C280" s="1"/>
      <c r="D280" s="1"/>
      <c r="E280" s="1"/>
      <c r="F280" s="1" t="s">
        <v>281</v>
      </c>
      <c r="G280" s="1"/>
      <c r="H280" s="4">
        <v>3503.65</v>
      </c>
      <c r="I280" s="5"/>
      <c r="J280" s="4">
        <v>3500</v>
      </c>
      <c r="K280" s="5"/>
      <c r="L280" s="4">
        <f t="shared" si="44"/>
        <v>3.65</v>
      </c>
      <c r="M280" s="5"/>
      <c r="N280" s="6">
        <f t="shared" si="45"/>
        <v>1.00104</v>
      </c>
      <c r="O280" s="31">
        <v>3500</v>
      </c>
    </row>
    <row r="281" spans="1:14" ht="15.75" thickBot="1">
      <c r="A281" s="1"/>
      <c r="B281" s="1"/>
      <c r="C281" s="1"/>
      <c r="D281" s="1"/>
      <c r="E281" s="1"/>
      <c r="F281" s="1" t="s">
        <v>282</v>
      </c>
      <c r="G281" s="1"/>
      <c r="H281" s="7">
        <v>0</v>
      </c>
      <c r="I281" s="5"/>
      <c r="J281" s="7">
        <v>0</v>
      </c>
      <c r="K281" s="5"/>
      <c r="L281" s="7">
        <f t="shared" si="44"/>
        <v>0</v>
      </c>
      <c r="M281" s="5"/>
      <c r="N281" s="8">
        <f t="shared" si="45"/>
        <v>0</v>
      </c>
    </row>
    <row r="282" spans="1:15" ht="15">
      <c r="A282" s="1"/>
      <c r="B282" s="1"/>
      <c r="C282" s="1"/>
      <c r="D282" s="1"/>
      <c r="E282" s="1" t="s">
        <v>283</v>
      </c>
      <c r="F282" s="1"/>
      <c r="G282" s="1"/>
      <c r="H282" s="4">
        <f>ROUND(SUM(H276:H281),5)</f>
        <v>11879.55</v>
      </c>
      <c r="I282" s="5"/>
      <c r="J282" s="4">
        <f>ROUND(SUM(J276:J281),5)</f>
        <v>6000</v>
      </c>
      <c r="K282" s="5"/>
      <c r="L282" s="4">
        <f t="shared" si="44"/>
        <v>5879.55</v>
      </c>
      <c r="M282" s="5"/>
      <c r="N282" s="6">
        <f t="shared" si="45"/>
        <v>1.97993</v>
      </c>
      <c r="O282" s="31">
        <f>SUM(O277:O281)</f>
        <v>11000</v>
      </c>
    </row>
    <row r="283" spans="1:14" ht="30" customHeight="1">
      <c r="A283" s="1"/>
      <c r="B283" s="1"/>
      <c r="C283" s="1"/>
      <c r="D283" s="1"/>
      <c r="E283" s="1" t="s">
        <v>284</v>
      </c>
      <c r="F283" s="1"/>
      <c r="G283" s="1"/>
      <c r="H283" s="4"/>
      <c r="I283" s="5"/>
      <c r="J283" s="4"/>
      <c r="K283" s="5"/>
      <c r="L283" s="4"/>
      <c r="M283" s="5"/>
      <c r="N283" s="6"/>
    </row>
    <row r="284" spans="1:14" ht="15">
      <c r="A284" s="1"/>
      <c r="B284" s="1"/>
      <c r="C284" s="1"/>
      <c r="D284" s="1"/>
      <c r="E284" s="1"/>
      <c r="F284" s="1" t="s">
        <v>285</v>
      </c>
      <c r="G284" s="1"/>
      <c r="H284" s="4">
        <v>0</v>
      </c>
      <c r="I284" s="5"/>
      <c r="J284" s="4">
        <v>0</v>
      </c>
      <c r="K284" s="5"/>
      <c r="L284" s="4">
        <f aca="true" t="shared" si="46" ref="L284:L289">ROUND((H284-J284),5)</f>
        <v>0</v>
      </c>
      <c r="M284" s="5"/>
      <c r="N284" s="6">
        <f aca="true" t="shared" si="47" ref="N284:N289">ROUND(IF(J284=0,IF(H284=0,0,1),H284/J284),5)</f>
        <v>0</v>
      </c>
    </row>
    <row r="285" spans="1:14" ht="15">
      <c r="A285" s="1"/>
      <c r="B285" s="1"/>
      <c r="C285" s="1"/>
      <c r="D285" s="1"/>
      <c r="E285" s="1"/>
      <c r="F285" s="1" t="s">
        <v>286</v>
      </c>
      <c r="G285" s="1"/>
      <c r="H285" s="4">
        <v>31192.09</v>
      </c>
      <c r="I285" s="5"/>
      <c r="J285" s="4">
        <v>31192.09</v>
      </c>
      <c r="K285" s="5"/>
      <c r="L285" s="4">
        <f t="shared" si="46"/>
        <v>0</v>
      </c>
      <c r="M285" s="5"/>
      <c r="N285" s="6">
        <f t="shared" si="47"/>
        <v>1</v>
      </c>
    </row>
    <row r="286" spans="1:14" ht="15">
      <c r="A286" s="1"/>
      <c r="B286" s="1"/>
      <c r="C286" s="1"/>
      <c r="D286" s="1"/>
      <c r="E286" s="1"/>
      <c r="F286" s="1" t="s">
        <v>287</v>
      </c>
      <c r="G286" s="1"/>
      <c r="H286" s="4">
        <v>0</v>
      </c>
      <c r="I286" s="5"/>
      <c r="J286" s="4">
        <v>0</v>
      </c>
      <c r="K286" s="5"/>
      <c r="L286" s="4">
        <f t="shared" si="46"/>
        <v>0</v>
      </c>
      <c r="M286" s="5"/>
      <c r="N286" s="6">
        <f t="shared" si="47"/>
        <v>0</v>
      </c>
    </row>
    <row r="287" spans="1:14" ht="15.75" thickBot="1">
      <c r="A287" s="1"/>
      <c r="B287" s="1"/>
      <c r="C287" s="1"/>
      <c r="D287" s="1"/>
      <c r="E287" s="1"/>
      <c r="F287" s="1" t="s">
        <v>288</v>
      </c>
      <c r="G287" s="1"/>
      <c r="H287" s="7">
        <v>0</v>
      </c>
      <c r="I287" s="5"/>
      <c r="J287" s="7">
        <v>0</v>
      </c>
      <c r="K287" s="5"/>
      <c r="L287" s="7">
        <f t="shared" si="46"/>
        <v>0</v>
      </c>
      <c r="M287" s="5"/>
      <c r="N287" s="8">
        <f t="shared" si="47"/>
        <v>0</v>
      </c>
    </row>
    <row r="288" spans="1:15" ht="15">
      <c r="A288" s="1"/>
      <c r="B288" s="1"/>
      <c r="C288" s="1"/>
      <c r="D288" s="1"/>
      <c r="E288" s="1" t="s">
        <v>289</v>
      </c>
      <c r="F288" s="1"/>
      <c r="G288" s="1"/>
      <c r="H288" s="4">
        <f>ROUND(SUM(H283:H287),5)</f>
        <v>31192.09</v>
      </c>
      <c r="I288" s="5"/>
      <c r="J288" s="4">
        <f>ROUND(SUM(J283:J287),5)</f>
        <v>31192.09</v>
      </c>
      <c r="K288" s="5"/>
      <c r="L288" s="4">
        <f t="shared" si="46"/>
        <v>0</v>
      </c>
      <c r="M288" s="5"/>
      <c r="N288" s="6">
        <f t="shared" si="47"/>
        <v>1</v>
      </c>
      <c r="O288" s="31">
        <f>SUM(O284:O287)</f>
        <v>0</v>
      </c>
    </row>
    <row r="289" spans="1:14" ht="30" customHeight="1">
      <c r="A289" s="1"/>
      <c r="B289" s="1"/>
      <c r="C289" s="1"/>
      <c r="D289" s="1"/>
      <c r="E289" s="1" t="s">
        <v>290</v>
      </c>
      <c r="F289" s="1"/>
      <c r="G289" s="1"/>
      <c r="H289" s="4">
        <v>68</v>
      </c>
      <c r="I289" s="5"/>
      <c r="J289" s="4">
        <v>0</v>
      </c>
      <c r="K289" s="5"/>
      <c r="L289" s="4">
        <f t="shared" si="46"/>
        <v>68</v>
      </c>
      <c r="M289" s="5"/>
      <c r="N289" s="6">
        <f t="shared" si="47"/>
        <v>1</v>
      </c>
    </row>
    <row r="290" spans="1:14" ht="15">
      <c r="A290" s="1"/>
      <c r="B290" s="1"/>
      <c r="C290" s="1"/>
      <c r="D290" s="1"/>
      <c r="E290" s="1" t="s">
        <v>291</v>
      </c>
      <c r="F290" s="1"/>
      <c r="G290" s="1"/>
      <c r="H290" s="4"/>
      <c r="I290" s="5"/>
      <c r="J290" s="4"/>
      <c r="K290" s="5"/>
      <c r="L290" s="4"/>
      <c r="M290" s="5"/>
      <c r="N290" s="6"/>
    </row>
    <row r="291" spans="1:14" ht="15">
      <c r="A291" s="1"/>
      <c r="B291" s="1"/>
      <c r="C291" s="1"/>
      <c r="D291" s="1"/>
      <c r="E291" s="1"/>
      <c r="F291" s="1" t="s">
        <v>292</v>
      </c>
      <c r="G291" s="1"/>
      <c r="H291" s="4">
        <v>0</v>
      </c>
      <c r="I291" s="5"/>
      <c r="J291" s="4">
        <v>0</v>
      </c>
      <c r="K291" s="5"/>
      <c r="L291" s="4">
        <f aca="true" t="shared" si="48" ref="L291:L299">ROUND((H291-J291),5)</f>
        <v>0</v>
      </c>
      <c r="M291" s="5"/>
      <c r="N291" s="6">
        <f aca="true" t="shared" si="49" ref="N291:N299">ROUND(IF(J291=0,IF(H291=0,0,1),H291/J291),5)</f>
        <v>0</v>
      </c>
    </row>
    <row r="292" spans="1:14" ht="15">
      <c r="A292" s="1"/>
      <c r="B292" s="1"/>
      <c r="C292" s="1"/>
      <c r="D292" s="1"/>
      <c r="E292" s="1"/>
      <c r="F292" s="1" t="s">
        <v>293</v>
      </c>
      <c r="G292" s="1"/>
      <c r="H292" s="4">
        <v>0</v>
      </c>
      <c r="I292" s="5"/>
      <c r="J292" s="4">
        <v>0</v>
      </c>
      <c r="K292" s="5"/>
      <c r="L292" s="4">
        <f t="shared" si="48"/>
        <v>0</v>
      </c>
      <c r="M292" s="5"/>
      <c r="N292" s="6">
        <f t="shared" si="49"/>
        <v>0</v>
      </c>
    </row>
    <row r="293" spans="1:14" ht="15">
      <c r="A293" s="1"/>
      <c r="B293" s="1"/>
      <c r="C293" s="1"/>
      <c r="D293" s="1"/>
      <c r="E293" s="1"/>
      <c r="F293" s="1" t="s">
        <v>294</v>
      </c>
      <c r="G293" s="1"/>
      <c r="H293" s="4">
        <v>0</v>
      </c>
      <c r="I293" s="5"/>
      <c r="J293" s="4">
        <v>0</v>
      </c>
      <c r="K293" s="5"/>
      <c r="L293" s="4">
        <f t="shared" si="48"/>
        <v>0</v>
      </c>
      <c r="M293" s="5"/>
      <c r="N293" s="6">
        <f t="shared" si="49"/>
        <v>0</v>
      </c>
    </row>
    <row r="294" spans="1:14" ht="15">
      <c r="A294" s="1"/>
      <c r="B294" s="1"/>
      <c r="C294" s="1"/>
      <c r="D294" s="1"/>
      <c r="E294" s="1"/>
      <c r="F294" s="1" t="s">
        <v>295</v>
      </c>
      <c r="G294" s="1"/>
      <c r="H294" s="4">
        <v>0</v>
      </c>
      <c r="I294" s="5"/>
      <c r="J294" s="4">
        <v>0</v>
      </c>
      <c r="K294" s="5"/>
      <c r="L294" s="4">
        <f t="shared" si="48"/>
        <v>0</v>
      </c>
      <c r="M294" s="5"/>
      <c r="N294" s="6">
        <f t="shared" si="49"/>
        <v>0</v>
      </c>
    </row>
    <row r="295" spans="1:14" ht="15">
      <c r="A295" s="1"/>
      <c r="B295" s="1"/>
      <c r="C295" s="1"/>
      <c r="D295" s="1"/>
      <c r="E295" s="1"/>
      <c r="F295" s="1" t="s">
        <v>296</v>
      </c>
      <c r="G295" s="1"/>
      <c r="H295" s="4">
        <v>0</v>
      </c>
      <c r="I295" s="5"/>
      <c r="J295" s="4">
        <v>0</v>
      </c>
      <c r="K295" s="5"/>
      <c r="L295" s="4">
        <f t="shared" si="48"/>
        <v>0</v>
      </c>
      <c r="M295" s="5"/>
      <c r="N295" s="6">
        <f t="shared" si="49"/>
        <v>0</v>
      </c>
    </row>
    <row r="296" spans="1:14" ht="15">
      <c r="A296" s="1"/>
      <c r="B296" s="1"/>
      <c r="C296" s="1"/>
      <c r="D296" s="1"/>
      <c r="E296" s="1"/>
      <c r="F296" s="1" t="s">
        <v>297</v>
      </c>
      <c r="G296" s="1"/>
      <c r="H296" s="4">
        <v>0</v>
      </c>
      <c r="I296" s="5"/>
      <c r="J296" s="4">
        <v>0</v>
      </c>
      <c r="K296" s="5"/>
      <c r="L296" s="4">
        <f t="shared" si="48"/>
        <v>0</v>
      </c>
      <c r="M296" s="5"/>
      <c r="N296" s="6">
        <f t="shared" si="49"/>
        <v>0</v>
      </c>
    </row>
    <row r="297" spans="1:14" ht="15">
      <c r="A297" s="1"/>
      <c r="B297" s="1"/>
      <c r="C297" s="1"/>
      <c r="D297" s="1"/>
      <c r="E297" s="1"/>
      <c r="F297" s="1" t="s">
        <v>298</v>
      </c>
      <c r="G297" s="1"/>
      <c r="H297" s="4">
        <v>0</v>
      </c>
      <c r="I297" s="5"/>
      <c r="J297" s="4">
        <v>0</v>
      </c>
      <c r="K297" s="5"/>
      <c r="L297" s="4">
        <f t="shared" si="48"/>
        <v>0</v>
      </c>
      <c r="M297" s="5"/>
      <c r="N297" s="6">
        <f t="shared" si="49"/>
        <v>0</v>
      </c>
    </row>
    <row r="298" spans="1:14" ht="15.75" thickBot="1">
      <c r="A298" s="1"/>
      <c r="B298" s="1"/>
      <c r="C298" s="1"/>
      <c r="D298" s="1"/>
      <c r="E298" s="1"/>
      <c r="F298" s="1" t="s">
        <v>299</v>
      </c>
      <c r="G298" s="1"/>
      <c r="H298" s="7">
        <v>0</v>
      </c>
      <c r="I298" s="5"/>
      <c r="J298" s="7">
        <v>0</v>
      </c>
      <c r="K298" s="5"/>
      <c r="L298" s="7">
        <f t="shared" si="48"/>
        <v>0</v>
      </c>
      <c r="M298" s="5"/>
      <c r="N298" s="8">
        <f t="shared" si="49"/>
        <v>0</v>
      </c>
    </row>
    <row r="299" spans="1:15" ht="15">
      <c r="A299" s="1"/>
      <c r="B299" s="1"/>
      <c r="C299" s="1"/>
      <c r="D299" s="1"/>
      <c r="E299" s="1" t="s">
        <v>300</v>
      </c>
      <c r="F299" s="1"/>
      <c r="G299" s="1"/>
      <c r="H299" s="4">
        <f>ROUND(SUM(H290:H298),5)</f>
        <v>0</v>
      </c>
      <c r="I299" s="5"/>
      <c r="J299" s="4">
        <f>ROUND(SUM(J290:J298),5)</f>
        <v>0</v>
      </c>
      <c r="K299" s="5"/>
      <c r="L299" s="4">
        <f t="shared" si="48"/>
        <v>0</v>
      </c>
      <c r="M299" s="5"/>
      <c r="N299" s="6">
        <f t="shared" si="49"/>
        <v>0</v>
      </c>
      <c r="O299" s="31">
        <f>SUM(O291:O298)</f>
        <v>0</v>
      </c>
    </row>
    <row r="300" spans="1:14" ht="30" customHeight="1">
      <c r="A300" s="1"/>
      <c r="B300" s="1"/>
      <c r="C300" s="1"/>
      <c r="D300" s="1"/>
      <c r="E300" s="1" t="s">
        <v>301</v>
      </c>
      <c r="F300" s="1"/>
      <c r="G300" s="1"/>
      <c r="H300" s="4"/>
      <c r="I300" s="5"/>
      <c r="J300" s="4"/>
      <c r="K300" s="5"/>
      <c r="L300" s="4"/>
      <c r="M300" s="5"/>
      <c r="N300" s="6"/>
    </row>
    <row r="301" spans="1:14" ht="15">
      <c r="A301" s="1"/>
      <c r="B301" s="1"/>
      <c r="C301" s="1"/>
      <c r="D301" s="1"/>
      <c r="E301" s="1"/>
      <c r="F301" s="1" t="s">
        <v>302</v>
      </c>
      <c r="G301" s="1"/>
      <c r="H301" s="4">
        <v>0</v>
      </c>
      <c r="I301" s="5"/>
      <c r="J301" s="4">
        <v>0</v>
      </c>
      <c r="K301" s="5"/>
      <c r="L301" s="4">
        <f>ROUND((H301-J301),5)</f>
        <v>0</v>
      </c>
      <c r="M301" s="5"/>
      <c r="N301" s="6">
        <f>ROUND(IF(J301=0,IF(H301=0,0,1),H301/J301),5)</f>
        <v>0</v>
      </c>
    </row>
    <row r="302" spans="1:14" ht="15">
      <c r="A302" s="1"/>
      <c r="B302" s="1"/>
      <c r="C302" s="1"/>
      <c r="D302" s="1"/>
      <c r="E302" s="1"/>
      <c r="F302" s="1" t="s">
        <v>303</v>
      </c>
      <c r="G302" s="1"/>
      <c r="H302" s="4">
        <v>0</v>
      </c>
      <c r="I302" s="5"/>
      <c r="J302" s="4">
        <v>0</v>
      </c>
      <c r="K302" s="5"/>
      <c r="L302" s="4">
        <f>ROUND((H302-J302),5)</f>
        <v>0</v>
      </c>
      <c r="M302" s="5"/>
      <c r="N302" s="6">
        <f>ROUND(IF(J302=0,IF(H302=0,0,1),H302/J302),5)</f>
        <v>0</v>
      </c>
    </row>
    <row r="303" spans="1:14" ht="15.75" thickBot="1">
      <c r="A303" s="1"/>
      <c r="B303" s="1"/>
      <c r="C303" s="1"/>
      <c r="D303" s="1"/>
      <c r="E303" s="1"/>
      <c r="F303" s="1" t="s">
        <v>304</v>
      </c>
      <c r="G303" s="1"/>
      <c r="H303" s="7">
        <v>0</v>
      </c>
      <c r="I303" s="5"/>
      <c r="J303" s="7">
        <v>0</v>
      </c>
      <c r="K303" s="5"/>
      <c r="L303" s="7">
        <f>ROUND((H303-J303),5)</f>
        <v>0</v>
      </c>
      <c r="M303" s="5"/>
      <c r="N303" s="8">
        <f>ROUND(IF(J303=0,IF(H303=0,0,1),H303/J303),5)</f>
        <v>0</v>
      </c>
    </row>
    <row r="304" spans="1:15" ht="15">
      <c r="A304" s="1"/>
      <c r="B304" s="1"/>
      <c r="C304" s="1"/>
      <c r="D304" s="1"/>
      <c r="E304" s="1" t="s">
        <v>305</v>
      </c>
      <c r="F304" s="1"/>
      <c r="G304" s="1"/>
      <c r="H304" s="4">
        <f>ROUND(SUM(H300:H303),5)</f>
        <v>0</v>
      </c>
      <c r="I304" s="5"/>
      <c r="J304" s="4">
        <f>ROUND(SUM(J300:J303),5)</f>
        <v>0</v>
      </c>
      <c r="K304" s="5"/>
      <c r="L304" s="4">
        <f>ROUND((H304-J304),5)</f>
        <v>0</v>
      </c>
      <c r="M304" s="5"/>
      <c r="N304" s="6">
        <f>ROUND(IF(J304=0,IF(H304=0,0,1),H304/J304),5)</f>
        <v>0</v>
      </c>
      <c r="O304" s="31">
        <f>SUM(O301:O303)</f>
        <v>0</v>
      </c>
    </row>
    <row r="305" spans="1:14" ht="30" customHeight="1">
      <c r="A305" s="1"/>
      <c r="B305" s="1"/>
      <c r="C305" s="1"/>
      <c r="D305" s="1"/>
      <c r="E305" s="1" t="s">
        <v>306</v>
      </c>
      <c r="F305" s="1"/>
      <c r="G305" s="1"/>
      <c r="H305" s="4"/>
      <c r="I305" s="5"/>
      <c r="J305" s="4"/>
      <c r="K305" s="5"/>
      <c r="L305" s="4"/>
      <c r="M305" s="5"/>
      <c r="N305" s="6"/>
    </row>
    <row r="306" spans="1:14" ht="15">
      <c r="A306" s="1"/>
      <c r="B306" s="1"/>
      <c r="C306" s="1"/>
      <c r="D306" s="1"/>
      <c r="E306" s="1"/>
      <c r="F306" s="1" t="s">
        <v>307</v>
      </c>
      <c r="G306" s="1"/>
      <c r="H306" s="4">
        <v>0</v>
      </c>
      <c r="I306" s="5"/>
      <c r="J306" s="4">
        <v>0</v>
      </c>
      <c r="K306" s="5"/>
      <c r="L306" s="4">
        <f aca="true" t="shared" si="50" ref="L306:L311">ROUND((H306-J306),5)</f>
        <v>0</v>
      </c>
      <c r="M306" s="5"/>
      <c r="N306" s="6">
        <f aca="true" t="shared" si="51" ref="N306:N311">ROUND(IF(J306=0,IF(H306=0,0,1),H306/J306),5)</f>
        <v>0</v>
      </c>
    </row>
    <row r="307" spans="1:14" ht="15">
      <c r="A307" s="1"/>
      <c r="B307" s="1"/>
      <c r="C307" s="1"/>
      <c r="D307" s="1"/>
      <c r="E307" s="1"/>
      <c r="F307" s="1" t="s">
        <v>308</v>
      </c>
      <c r="G307" s="1"/>
      <c r="H307" s="4">
        <v>0</v>
      </c>
      <c r="I307" s="5"/>
      <c r="J307" s="4">
        <v>0</v>
      </c>
      <c r="K307" s="5"/>
      <c r="L307" s="4">
        <f t="shared" si="50"/>
        <v>0</v>
      </c>
      <c r="M307" s="5"/>
      <c r="N307" s="6">
        <f t="shared" si="51"/>
        <v>0</v>
      </c>
    </row>
    <row r="308" spans="1:14" ht="15">
      <c r="A308" s="1"/>
      <c r="B308" s="1"/>
      <c r="C308" s="1"/>
      <c r="D308" s="1"/>
      <c r="E308" s="1"/>
      <c r="F308" s="1" t="s">
        <v>309</v>
      </c>
      <c r="G308" s="1"/>
      <c r="H308" s="4">
        <v>0</v>
      </c>
      <c r="I308" s="5"/>
      <c r="J308" s="4">
        <v>0</v>
      </c>
      <c r="K308" s="5"/>
      <c r="L308" s="4">
        <f t="shared" si="50"/>
        <v>0</v>
      </c>
      <c r="M308" s="5"/>
      <c r="N308" s="6">
        <f t="shared" si="51"/>
        <v>0</v>
      </c>
    </row>
    <row r="309" spans="1:14" ht="15.75" thickBot="1">
      <c r="A309" s="1"/>
      <c r="B309" s="1"/>
      <c r="C309" s="1"/>
      <c r="D309" s="1"/>
      <c r="E309" s="1"/>
      <c r="F309" s="1" t="s">
        <v>310</v>
      </c>
      <c r="G309" s="1"/>
      <c r="H309" s="7">
        <v>0</v>
      </c>
      <c r="I309" s="5"/>
      <c r="J309" s="7">
        <v>0</v>
      </c>
      <c r="K309" s="5"/>
      <c r="L309" s="7">
        <f t="shared" si="50"/>
        <v>0</v>
      </c>
      <c r="M309" s="5"/>
      <c r="N309" s="8">
        <f t="shared" si="51"/>
        <v>0</v>
      </c>
    </row>
    <row r="310" spans="1:15" ht="15">
      <c r="A310" s="1"/>
      <c r="B310" s="1"/>
      <c r="C310" s="1"/>
      <c r="D310" s="1"/>
      <c r="E310" s="1" t="s">
        <v>311</v>
      </c>
      <c r="F310" s="1"/>
      <c r="G310" s="1"/>
      <c r="H310" s="4">
        <f>ROUND(SUM(H305:H309),5)</f>
        <v>0</v>
      </c>
      <c r="I310" s="5"/>
      <c r="J310" s="4">
        <f>ROUND(SUM(J305:J309),5)</f>
        <v>0</v>
      </c>
      <c r="K310" s="5"/>
      <c r="L310" s="4">
        <f t="shared" si="50"/>
        <v>0</v>
      </c>
      <c r="M310" s="5"/>
      <c r="N310" s="6">
        <f t="shared" si="51"/>
        <v>0</v>
      </c>
      <c r="O310" s="31">
        <f>SUM(O306:O309)</f>
        <v>0</v>
      </c>
    </row>
    <row r="311" spans="1:14" ht="30" customHeight="1">
      <c r="A311" s="1"/>
      <c r="B311" s="1"/>
      <c r="C311" s="1"/>
      <c r="D311" s="1"/>
      <c r="E311" s="1" t="s">
        <v>312</v>
      </c>
      <c r="F311" s="1"/>
      <c r="G311" s="1"/>
      <c r="H311" s="4">
        <v>0</v>
      </c>
      <c r="I311" s="5"/>
      <c r="J311" s="4">
        <v>0</v>
      </c>
      <c r="K311" s="5"/>
      <c r="L311" s="4">
        <f t="shared" si="50"/>
        <v>0</v>
      </c>
      <c r="M311" s="5"/>
      <c r="N311" s="6">
        <f t="shared" si="51"/>
        <v>0</v>
      </c>
    </row>
    <row r="312" spans="1:14" ht="15">
      <c r="A312" s="1"/>
      <c r="B312" s="1"/>
      <c r="C312" s="1"/>
      <c r="D312" s="1"/>
      <c r="E312" s="1" t="s">
        <v>313</v>
      </c>
      <c r="F312" s="1"/>
      <c r="G312" s="1"/>
      <c r="H312" s="4"/>
      <c r="I312" s="5"/>
      <c r="J312" s="4"/>
      <c r="K312" s="5"/>
      <c r="L312" s="4"/>
      <c r="M312" s="5"/>
      <c r="N312" s="6"/>
    </row>
    <row r="313" spans="1:14" ht="15">
      <c r="A313" s="1"/>
      <c r="B313" s="1"/>
      <c r="C313" s="1"/>
      <c r="D313" s="1"/>
      <c r="E313" s="1"/>
      <c r="F313" s="1" t="s">
        <v>314</v>
      </c>
      <c r="G313" s="1"/>
      <c r="H313" s="4">
        <v>0</v>
      </c>
      <c r="I313" s="5"/>
      <c r="J313" s="4">
        <v>0</v>
      </c>
      <c r="K313" s="5"/>
      <c r="L313" s="4">
        <f aca="true" t="shared" si="52" ref="L313:L320">ROUND((H313-J313),5)</f>
        <v>0</v>
      </c>
      <c r="M313" s="5"/>
      <c r="N313" s="6">
        <f aca="true" t="shared" si="53" ref="N313:N320">ROUND(IF(J313=0,IF(H313=0,0,1),H313/J313),5)</f>
        <v>0</v>
      </c>
    </row>
    <row r="314" spans="1:14" ht="15">
      <c r="A314" s="1"/>
      <c r="B314" s="1"/>
      <c r="C314" s="1"/>
      <c r="D314" s="1"/>
      <c r="E314" s="1"/>
      <c r="F314" s="1" t="s">
        <v>315</v>
      </c>
      <c r="G314" s="1"/>
      <c r="H314" s="4">
        <v>0</v>
      </c>
      <c r="I314" s="5"/>
      <c r="J314" s="4">
        <v>0</v>
      </c>
      <c r="K314" s="5"/>
      <c r="L314" s="4">
        <f t="shared" si="52"/>
        <v>0</v>
      </c>
      <c r="M314" s="5"/>
      <c r="N314" s="6">
        <f t="shared" si="53"/>
        <v>0</v>
      </c>
    </row>
    <row r="315" spans="1:14" ht="15">
      <c r="A315" s="1"/>
      <c r="B315" s="1"/>
      <c r="C315" s="1"/>
      <c r="D315" s="1"/>
      <c r="E315" s="1"/>
      <c r="F315" s="1" t="s">
        <v>316</v>
      </c>
      <c r="G315" s="1"/>
      <c r="H315" s="4">
        <v>0</v>
      </c>
      <c r="I315" s="5"/>
      <c r="J315" s="4">
        <v>0</v>
      </c>
      <c r="K315" s="5"/>
      <c r="L315" s="4">
        <f t="shared" si="52"/>
        <v>0</v>
      </c>
      <c r="M315" s="5"/>
      <c r="N315" s="6">
        <f t="shared" si="53"/>
        <v>0</v>
      </c>
    </row>
    <row r="316" spans="1:14" ht="15">
      <c r="A316" s="1"/>
      <c r="B316" s="1"/>
      <c r="C316" s="1"/>
      <c r="D316" s="1"/>
      <c r="E316" s="1"/>
      <c r="F316" s="1" t="s">
        <v>317</v>
      </c>
      <c r="G316" s="1"/>
      <c r="H316" s="4">
        <v>0</v>
      </c>
      <c r="I316" s="5"/>
      <c r="J316" s="4">
        <v>0</v>
      </c>
      <c r="K316" s="5"/>
      <c r="L316" s="4">
        <f t="shared" si="52"/>
        <v>0</v>
      </c>
      <c r="M316" s="5"/>
      <c r="N316" s="6">
        <f t="shared" si="53"/>
        <v>0</v>
      </c>
    </row>
    <row r="317" spans="1:14" ht="15">
      <c r="A317" s="1"/>
      <c r="B317" s="1"/>
      <c r="C317" s="1"/>
      <c r="D317" s="1"/>
      <c r="E317" s="1"/>
      <c r="F317" s="1" t="s">
        <v>318</v>
      </c>
      <c r="G317" s="1"/>
      <c r="H317" s="4">
        <v>0</v>
      </c>
      <c r="I317" s="5"/>
      <c r="J317" s="4">
        <v>0</v>
      </c>
      <c r="K317" s="5"/>
      <c r="L317" s="4">
        <f t="shared" si="52"/>
        <v>0</v>
      </c>
      <c r="M317" s="5"/>
      <c r="N317" s="6">
        <f t="shared" si="53"/>
        <v>0</v>
      </c>
    </row>
    <row r="318" spans="1:14" ht="15.75" thickBot="1">
      <c r="A318" s="1"/>
      <c r="B318" s="1"/>
      <c r="C318" s="1"/>
      <c r="D318" s="1"/>
      <c r="E318" s="1"/>
      <c r="F318" s="1" t="s">
        <v>319</v>
      </c>
      <c r="G318" s="1"/>
      <c r="H318" s="7">
        <v>0</v>
      </c>
      <c r="I318" s="5"/>
      <c r="J318" s="7">
        <v>0</v>
      </c>
      <c r="K318" s="5"/>
      <c r="L318" s="7">
        <f t="shared" si="52"/>
        <v>0</v>
      </c>
      <c r="M318" s="5"/>
      <c r="N318" s="8">
        <f t="shared" si="53"/>
        <v>0</v>
      </c>
    </row>
    <row r="319" spans="1:15" ht="15">
      <c r="A319" s="1"/>
      <c r="B319" s="1"/>
      <c r="C319" s="1"/>
      <c r="D319" s="1"/>
      <c r="E319" s="1" t="s">
        <v>320</v>
      </c>
      <c r="F319" s="1"/>
      <c r="G319" s="1"/>
      <c r="H319" s="4">
        <f>ROUND(SUM(H312:H318),5)</f>
        <v>0</v>
      </c>
      <c r="I319" s="5"/>
      <c r="J319" s="4">
        <f>ROUND(SUM(J312:J318),5)</f>
        <v>0</v>
      </c>
      <c r="K319" s="5"/>
      <c r="L319" s="4">
        <f t="shared" si="52"/>
        <v>0</v>
      </c>
      <c r="M319" s="5"/>
      <c r="N319" s="6">
        <f t="shared" si="53"/>
        <v>0</v>
      </c>
      <c r="O319" s="31">
        <f>SUM(O313:O318)</f>
        <v>0</v>
      </c>
    </row>
    <row r="320" spans="1:14" ht="30" customHeight="1">
      <c r="A320" s="1"/>
      <c r="B320" s="1"/>
      <c r="C320" s="1"/>
      <c r="D320" s="1"/>
      <c r="E320" s="1" t="s">
        <v>321</v>
      </c>
      <c r="F320" s="1"/>
      <c r="G320" s="1"/>
      <c r="H320" s="4">
        <v>0</v>
      </c>
      <c r="I320" s="5"/>
      <c r="J320" s="4">
        <v>0</v>
      </c>
      <c r="K320" s="5"/>
      <c r="L320" s="4">
        <f t="shared" si="52"/>
        <v>0</v>
      </c>
      <c r="M320" s="5"/>
      <c r="N320" s="6">
        <f t="shared" si="53"/>
        <v>0</v>
      </c>
    </row>
    <row r="321" spans="1:14" ht="15">
      <c r="A321" s="1"/>
      <c r="B321" s="1"/>
      <c r="C321" s="1"/>
      <c r="D321" s="1"/>
      <c r="E321" s="1" t="s">
        <v>322</v>
      </c>
      <c r="F321" s="1"/>
      <c r="G321" s="1"/>
      <c r="H321" s="4"/>
      <c r="I321" s="5"/>
      <c r="J321" s="4"/>
      <c r="K321" s="5"/>
      <c r="L321" s="4"/>
      <c r="M321" s="5"/>
      <c r="N321" s="6"/>
    </row>
    <row r="322" spans="1:14" ht="15">
      <c r="A322" s="1"/>
      <c r="B322" s="1"/>
      <c r="C322" s="1"/>
      <c r="D322" s="1"/>
      <c r="E322" s="1"/>
      <c r="F322" s="1" t="s">
        <v>323</v>
      </c>
      <c r="G322" s="1"/>
      <c r="H322" s="4">
        <v>0</v>
      </c>
      <c r="I322" s="5"/>
      <c r="J322" s="4">
        <v>0</v>
      </c>
      <c r="K322" s="5"/>
      <c r="L322" s="4">
        <f aca="true" t="shared" si="54" ref="L322:L327">ROUND((H322-J322),5)</f>
        <v>0</v>
      </c>
      <c r="M322" s="5"/>
      <c r="N322" s="6">
        <f aca="true" t="shared" si="55" ref="N322:N327">ROUND(IF(J322=0,IF(H322=0,0,1),H322/J322),5)</f>
        <v>0</v>
      </c>
    </row>
    <row r="323" spans="1:14" ht="15">
      <c r="A323" s="1"/>
      <c r="B323" s="1"/>
      <c r="C323" s="1"/>
      <c r="D323" s="1"/>
      <c r="E323" s="1"/>
      <c r="F323" s="1" t="s">
        <v>324</v>
      </c>
      <c r="G323" s="1"/>
      <c r="H323" s="4">
        <v>0</v>
      </c>
      <c r="I323" s="5"/>
      <c r="J323" s="4">
        <v>0</v>
      </c>
      <c r="K323" s="5"/>
      <c r="L323" s="4">
        <f t="shared" si="54"/>
        <v>0</v>
      </c>
      <c r="M323" s="5"/>
      <c r="N323" s="6">
        <f t="shared" si="55"/>
        <v>0</v>
      </c>
    </row>
    <row r="324" spans="1:14" ht="15">
      <c r="A324" s="1"/>
      <c r="B324" s="1"/>
      <c r="C324" s="1"/>
      <c r="D324" s="1"/>
      <c r="E324" s="1"/>
      <c r="F324" s="1" t="s">
        <v>325</v>
      </c>
      <c r="G324" s="1"/>
      <c r="H324" s="4">
        <v>0</v>
      </c>
      <c r="I324" s="5"/>
      <c r="J324" s="4">
        <v>0</v>
      </c>
      <c r="K324" s="5"/>
      <c r="L324" s="4">
        <f t="shared" si="54"/>
        <v>0</v>
      </c>
      <c r="M324" s="5"/>
      <c r="N324" s="6">
        <f t="shared" si="55"/>
        <v>0</v>
      </c>
    </row>
    <row r="325" spans="1:14" ht="15">
      <c r="A325" s="1"/>
      <c r="B325" s="1"/>
      <c r="C325" s="1"/>
      <c r="D325" s="1"/>
      <c r="E325" s="1"/>
      <c r="F325" s="1" t="s">
        <v>326</v>
      </c>
      <c r="G325" s="1"/>
      <c r="H325" s="4">
        <v>0</v>
      </c>
      <c r="I325" s="5"/>
      <c r="J325" s="4">
        <v>0</v>
      </c>
      <c r="K325" s="5"/>
      <c r="L325" s="4">
        <f t="shared" si="54"/>
        <v>0</v>
      </c>
      <c r="M325" s="5"/>
      <c r="N325" s="6">
        <f t="shared" si="55"/>
        <v>0</v>
      </c>
    </row>
    <row r="326" spans="1:14" ht="15.75" thickBot="1">
      <c r="A326" s="1"/>
      <c r="B326" s="1"/>
      <c r="C326" s="1"/>
      <c r="D326" s="1"/>
      <c r="E326" s="1"/>
      <c r="F326" s="1" t="s">
        <v>327</v>
      </c>
      <c r="G326" s="1"/>
      <c r="H326" s="7">
        <v>0</v>
      </c>
      <c r="I326" s="5"/>
      <c r="J326" s="7">
        <v>0</v>
      </c>
      <c r="K326" s="5"/>
      <c r="L326" s="7">
        <f t="shared" si="54"/>
        <v>0</v>
      </c>
      <c r="M326" s="5"/>
      <c r="N326" s="8">
        <f t="shared" si="55"/>
        <v>0</v>
      </c>
    </row>
    <row r="327" spans="1:15" ht="15">
      <c r="A327" s="1"/>
      <c r="B327" s="1"/>
      <c r="C327" s="1"/>
      <c r="D327" s="1"/>
      <c r="E327" s="1" t="s">
        <v>328</v>
      </c>
      <c r="F327" s="1"/>
      <c r="G327" s="1"/>
      <c r="H327" s="4">
        <f>ROUND(SUM(H321:H326),5)</f>
        <v>0</v>
      </c>
      <c r="I327" s="5"/>
      <c r="J327" s="4">
        <f>ROUND(SUM(J321:J326),5)</f>
        <v>0</v>
      </c>
      <c r="K327" s="5"/>
      <c r="L327" s="4">
        <f t="shared" si="54"/>
        <v>0</v>
      </c>
      <c r="M327" s="5"/>
      <c r="N327" s="6">
        <f t="shared" si="55"/>
        <v>0</v>
      </c>
      <c r="O327" s="31">
        <f>SUM(O322:O326)</f>
        <v>0</v>
      </c>
    </row>
    <row r="328" spans="1:14" ht="30" customHeight="1">
      <c r="A328" s="1"/>
      <c r="B328" s="1"/>
      <c r="C328" s="1"/>
      <c r="D328" s="1"/>
      <c r="E328" s="1" t="s">
        <v>329</v>
      </c>
      <c r="F328" s="1"/>
      <c r="G328" s="1"/>
      <c r="H328" s="4"/>
      <c r="I328" s="5"/>
      <c r="J328" s="4"/>
      <c r="K328" s="5"/>
      <c r="L328" s="4"/>
      <c r="M328" s="5"/>
      <c r="N328" s="6"/>
    </row>
    <row r="329" spans="1:14" ht="15">
      <c r="A329" s="1"/>
      <c r="B329" s="1"/>
      <c r="C329" s="1"/>
      <c r="D329" s="1"/>
      <c r="E329" s="1"/>
      <c r="F329" s="1" t="s">
        <v>330</v>
      </c>
      <c r="G329" s="1"/>
      <c r="H329" s="4">
        <v>0</v>
      </c>
      <c r="I329" s="5"/>
      <c r="J329" s="4">
        <v>0</v>
      </c>
      <c r="K329" s="5"/>
      <c r="L329" s="4">
        <f aca="true" t="shared" si="56" ref="L329:L334">ROUND((H329-J329),5)</f>
        <v>0</v>
      </c>
      <c r="M329" s="5"/>
      <c r="N329" s="6">
        <f aca="true" t="shared" si="57" ref="N329:N334">ROUND(IF(J329=0,IF(H329=0,0,1),H329/J329),5)</f>
        <v>0</v>
      </c>
    </row>
    <row r="330" spans="1:14" ht="15">
      <c r="A330" s="1"/>
      <c r="B330" s="1"/>
      <c r="C330" s="1"/>
      <c r="D330" s="1"/>
      <c r="E330" s="1"/>
      <c r="F330" s="1" t="s">
        <v>331</v>
      </c>
      <c r="G330" s="1"/>
      <c r="H330" s="4">
        <v>0</v>
      </c>
      <c r="I330" s="5"/>
      <c r="J330" s="4">
        <v>0</v>
      </c>
      <c r="K330" s="5"/>
      <c r="L330" s="4">
        <f t="shared" si="56"/>
        <v>0</v>
      </c>
      <c r="M330" s="5"/>
      <c r="N330" s="6">
        <f t="shared" si="57"/>
        <v>0</v>
      </c>
    </row>
    <row r="331" spans="1:14" ht="15">
      <c r="A331" s="1"/>
      <c r="B331" s="1"/>
      <c r="C331" s="1"/>
      <c r="D331" s="1"/>
      <c r="E331" s="1"/>
      <c r="F331" s="1" t="s">
        <v>332</v>
      </c>
      <c r="G331" s="1"/>
      <c r="H331" s="4">
        <v>0</v>
      </c>
      <c r="I331" s="5"/>
      <c r="J331" s="4">
        <v>0</v>
      </c>
      <c r="K331" s="5"/>
      <c r="L331" s="4">
        <f t="shared" si="56"/>
        <v>0</v>
      </c>
      <c r="M331" s="5"/>
      <c r="N331" s="6">
        <f t="shared" si="57"/>
        <v>0</v>
      </c>
    </row>
    <row r="332" spans="1:14" ht="15">
      <c r="A332" s="1"/>
      <c r="B332" s="1"/>
      <c r="C332" s="1"/>
      <c r="D332" s="1"/>
      <c r="E332" s="1"/>
      <c r="F332" s="1" t="s">
        <v>333</v>
      </c>
      <c r="G332" s="1"/>
      <c r="H332" s="4">
        <v>0</v>
      </c>
      <c r="I332" s="5"/>
      <c r="J332" s="4">
        <v>0</v>
      </c>
      <c r="K332" s="5"/>
      <c r="L332" s="4">
        <f t="shared" si="56"/>
        <v>0</v>
      </c>
      <c r="M332" s="5"/>
      <c r="N332" s="6">
        <f t="shared" si="57"/>
        <v>0</v>
      </c>
    </row>
    <row r="333" spans="1:14" ht="15.75" thickBot="1">
      <c r="A333" s="1"/>
      <c r="B333" s="1"/>
      <c r="C333" s="1"/>
      <c r="D333" s="1"/>
      <c r="E333" s="1"/>
      <c r="F333" s="1" t="s">
        <v>334</v>
      </c>
      <c r="G333" s="1"/>
      <c r="H333" s="7">
        <v>0</v>
      </c>
      <c r="I333" s="5"/>
      <c r="J333" s="7">
        <v>0</v>
      </c>
      <c r="K333" s="5"/>
      <c r="L333" s="7">
        <f t="shared" si="56"/>
        <v>0</v>
      </c>
      <c r="M333" s="5"/>
      <c r="N333" s="8">
        <f t="shared" si="57"/>
        <v>0</v>
      </c>
    </row>
    <row r="334" spans="1:15" ht="15">
      <c r="A334" s="1"/>
      <c r="B334" s="1"/>
      <c r="C334" s="1"/>
      <c r="D334" s="1"/>
      <c r="E334" s="1" t="s">
        <v>335</v>
      </c>
      <c r="F334" s="1"/>
      <c r="G334" s="1"/>
      <c r="H334" s="4">
        <f>ROUND(SUM(H328:H333),5)</f>
        <v>0</v>
      </c>
      <c r="I334" s="5"/>
      <c r="J334" s="4">
        <f>ROUND(SUM(J328:J333),5)</f>
        <v>0</v>
      </c>
      <c r="K334" s="5"/>
      <c r="L334" s="4">
        <f t="shared" si="56"/>
        <v>0</v>
      </c>
      <c r="M334" s="5"/>
      <c r="N334" s="6">
        <f t="shared" si="57"/>
        <v>0</v>
      </c>
      <c r="O334" s="31">
        <f>SUM(O329:O333)</f>
        <v>0</v>
      </c>
    </row>
    <row r="335" spans="1:14" ht="30" customHeight="1">
      <c r="A335" s="1"/>
      <c r="B335" s="1"/>
      <c r="C335" s="1"/>
      <c r="D335" s="1"/>
      <c r="E335" s="1" t="s">
        <v>336</v>
      </c>
      <c r="F335" s="1"/>
      <c r="G335" s="1"/>
      <c r="H335" s="4"/>
      <c r="I335" s="5"/>
      <c r="J335" s="4"/>
      <c r="K335" s="5"/>
      <c r="L335" s="4"/>
      <c r="M335" s="5"/>
      <c r="N335" s="6"/>
    </row>
    <row r="336" spans="1:14" ht="15">
      <c r="A336" s="1"/>
      <c r="B336" s="1"/>
      <c r="C336" s="1"/>
      <c r="D336" s="1"/>
      <c r="E336" s="1"/>
      <c r="F336" s="1" t="s">
        <v>337</v>
      </c>
      <c r="G336" s="1"/>
      <c r="H336" s="4">
        <v>0</v>
      </c>
      <c r="I336" s="5"/>
      <c r="J336" s="4">
        <v>0</v>
      </c>
      <c r="K336" s="5"/>
      <c r="L336" s="4">
        <f aca="true" t="shared" si="58" ref="L336:L341">ROUND((H336-J336),5)</f>
        <v>0</v>
      </c>
      <c r="M336" s="5"/>
      <c r="N336" s="6">
        <f aca="true" t="shared" si="59" ref="N336:N341">ROUND(IF(J336=0,IF(H336=0,0,1),H336/J336),5)</f>
        <v>0</v>
      </c>
    </row>
    <row r="337" spans="1:14" ht="15">
      <c r="A337" s="1"/>
      <c r="B337" s="1"/>
      <c r="C337" s="1"/>
      <c r="D337" s="1"/>
      <c r="E337" s="1"/>
      <c r="F337" s="1" t="s">
        <v>338</v>
      </c>
      <c r="G337" s="1"/>
      <c r="H337" s="4">
        <v>0</v>
      </c>
      <c r="I337" s="5"/>
      <c r="J337" s="4">
        <v>0</v>
      </c>
      <c r="K337" s="5"/>
      <c r="L337" s="4">
        <f t="shared" si="58"/>
        <v>0</v>
      </c>
      <c r="M337" s="5"/>
      <c r="N337" s="6">
        <f t="shared" si="59"/>
        <v>0</v>
      </c>
    </row>
    <row r="338" spans="1:14" ht="15">
      <c r="A338" s="1"/>
      <c r="B338" s="1"/>
      <c r="C338" s="1"/>
      <c r="D338" s="1"/>
      <c r="E338" s="1"/>
      <c r="F338" s="1" t="s">
        <v>339</v>
      </c>
      <c r="G338" s="1"/>
      <c r="H338" s="4">
        <v>0</v>
      </c>
      <c r="I338" s="5"/>
      <c r="J338" s="4">
        <v>0</v>
      </c>
      <c r="K338" s="5"/>
      <c r="L338" s="4">
        <f t="shared" si="58"/>
        <v>0</v>
      </c>
      <c r="M338" s="5"/>
      <c r="N338" s="6">
        <f t="shared" si="59"/>
        <v>0</v>
      </c>
    </row>
    <row r="339" spans="1:14" ht="15">
      <c r="A339" s="1"/>
      <c r="B339" s="1"/>
      <c r="C339" s="1"/>
      <c r="D339" s="1"/>
      <c r="E339" s="1"/>
      <c r="F339" s="1" t="s">
        <v>340</v>
      </c>
      <c r="G339" s="1"/>
      <c r="H339" s="4">
        <v>0</v>
      </c>
      <c r="I339" s="5"/>
      <c r="J339" s="4">
        <v>0</v>
      </c>
      <c r="K339" s="5"/>
      <c r="L339" s="4">
        <f t="shared" si="58"/>
        <v>0</v>
      </c>
      <c r="M339" s="5"/>
      <c r="N339" s="6">
        <f t="shared" si="59"/>
        <v>0</v>
      </c>
    </row>
    <row r="340" spans="1:14" ht="15.75" thickBot="1">
      <c r="A340" s="1"/>
      <c r="B340" s="1"/>
      <c r="C340" s="1"/>
      <c r="D340" s="1"/>
      <c r="E340" s="1"/>
      <c r="F340" s="1" t="s">
        <v>341</v>
      </c>
      <c r="G340" s="1"/>
      <c r="H340" s="7">
        <v>0</v>
      </c>
      <c r="I340" s="5"/>
      <c r="J340" s="7">
        <v>0</v>
      </c>
      <c r="K340" s="5"/>
      <c r="L340" s="7">
        <f t="shared" si="58"/>
        <v>0</v>
      </c>
      <c r="M340" s="5"/>
      <c r="N340" s="8">
        <f t="shared" si="59"/>
        <v>0</v>
      </c>
    </row>
    <row r="341" spans="1:15" ht="15">
      <c r="A341" s="1"/>
      <c r="B341" s="1"/>
      <c r="C341" s="1"/>
      <c r="D341" s="1"/>
      <c r="E341" s="1" t="s">
        <v>342</v>
      </c>
      <c r="F341" s="1"/>
      <c r="G341" s="1"/>
      <c r="H341" s="4">
        <f>ROUND(SUM(H335:H340),5)</f>
        <v>0</v>
      </c>
      <c r="I341" s="5"/>
      <c r="J341" s="4">
        <f>ROUND(SUM(J335:J340),5)</f>
        <v>0</v>
      </c>
      <c r="K341" s="5"/>
      <c r="L341" s="4">
        <f t="shared" si="58"/>
        <v>0</v>
      </c>
      <c r="M341" s="5"/>
      <c r="N341" s="6">
        <f t="shared" si="59"/>
        <v>0</v>
      </c>
      <c r="O341" s="31">
        <f>SUM(O336:O340)</f>
        <v>0</v>
      </c>
    </row>
    <row r="342" spans="1:14" ht="30" customHeight="1">
      <c r="A342" s="1"/>
      <c r="B342" s="1"/>
      <c r="C342" s="1"/>
      <c r="D342" s="1"/>
      <c r="E342" s="1" t="s">
        <v>343</v>
      </c>
      <c r="F342" s="1"/>
      <c r="G342" s="1"/>
      <c r="H342" s="4"/>
      <c r="I342" s="5"/>
      <c r="J342" s="4"/>
      <c r="K342" s="5"/>
      <c r="L342" s="4"/>
      <c r="M342" s="5"/>
      <c r="N342" s="6"/>
    </row>
    <row r="343" spans="1:14" ht="15">
      <c r="A343" s="1"/>
      <c r="B343" s="1"/>
      <c r="C343" s="1"/>
      <c r="D343" s="1"/>
      <c r="E343" s="1"/>
      <c r="F343" s="1" t="s">
        <v>344</v>
      </c>
      <c r="G343" s="1"/>
      <c r="H343" s="4">
        <v>0</v>
      </c>
      <c r="I343" s="5"/>
      <c r="J343" s="4">
        <v>0</v>
      </c>
      <c r="K343" s="5"/>
      <c r="L343" s="4">
        <f aca="true" t="shared" si="60" ref="L343:L348">ROUND((H343-J343),5)</f>
        <v>0</v>
      </c>
      <c r="M343" s="5"/>
      <c r="N343" s="6">
        <f aca="true" t="shared" si="61" ref="N343:N348">ROUND(IF(J343=0,IF(H343=0,0,1),H343/J343),5)</f>
        <v>0</v>
      </c>
    </row>
    <row r="344" spans="1:14" ht="15">
      <c r="A344" s="1"/>
      <c r="B344" s="1"/>
      <c r="C344" s="1"/>
      <c r="D344" s="1"/>
      <c r="E344" s="1"/>
      <c r="F344" s="1" t="s">
        <v>345</v>
      </c>
      <c r="G344" s="1"/>
      <c r="H344" s="4">
        <v>0</v>
      </c>
      <c r="I344" s="5"/>
      <c r="J344" s="4">
        <v>0</v>
      </c>
      <c r="K344" s="5"/>
      <c r="L344" s="4">
        <f t="shared" si="60"/>
        <v>0</v>
      </c>
      <c r="M344" s="5"/>
      <c r="N344" s="6">
        <f t="shared" si="61"/>
        <v>0</v>
      </c>
    </row>
    <row r="345" spans="1:14" ht="15">
      <c r="A345" s="1"/>
      <c r="B345" s="1"/>
      <c r="C345" s="1"/>
      <c r="D345" s="1"/>
      <c r="E345" s="1"/>
      <c r="F345" s="1" t="s">
        <v>346</v>
      </c>
      <c r="G345" s="1"/>
      <c r="H345" s="4">
        <v>0</v>
      </c>
      <c r="I345" s="5"/>
      <c r="J345" s="4">
        <v>0</v>
      </c>
      <c r="K345" s="5"/>
      <c r="L345" s="4">
        <f t="shared" si="60"/>
        <v>0</v>
      </c>
      <c r="M345" s="5"/>
      <c r="N345" s="6">
        <f t="shared" si="61"/>
        <v>0</v>
      </c>
    </row>
    <row r="346" spans="1:14" ht="15.75" thickBot="1">
      <c r="A346" s="1"/>
      <c r="B346" s="1"/>
      <c r="C346" s="1"/>
      <c r="D346" s="1"/>
      <c r="E346" s="1"/>
      <c r="F346" s="1" t="s">
        <v>347</v>
      </c>
      <c r="G346" s="1"/>
      <c r="H346" s="7">
        <v>0</v>
      </c>
      <c r="I346" s="5"/>
      <c r="J346" s="7">
        <v>0</v>
      </c>
      <c r="K346" s="5"/>
      <c r="L346" s="7">
        <f t="shared" si="60"/>
        <v>0</v>
      </c>
      <c r="M346" s="5"/>
      <c r="N346" s="8">
        <f t="shared" si="61"/>
        <v>0</v>
      </c>
    </row>
    <row r="347" spans="1:15" ht="15">
      <c r="A347" s="1"/>
      <c r="B347" s="1"/>
      <c r="C347" s="1"/>
      <c r="D347" s="1"/>
      <c r="E347" s="1" t="s">
        <v>348</v>
      </c>
      <c r="F347" s="1"/>
      <c r="G347" s="1"/>
      <c r="H347" s="4">
        <f>ROUND(SUM(H342:H346),5)</f>
        <v>0</v>
      </c>
      <c r="I347" s="5"/>
      <c r="J347" s="4">
        <f>ROUND(SUM(J342:J346),5)</f>
        <v>0</v>
      </c>
      <c r="K347" s="5"/>
      <c r="L347" s="4">
        <f t="shared" si="60"/>
        <v>0</v>
      </c>
      <c r="M347" s="5"/>
      <c r="N347" s="6">
        <f t="shared" si="61"/>
        <v>0</v>
      </c>
      <c r="O347" s="31">
        <f>SUM(O343:O346)</f>
        <v>0</v>
      </c>
    </row>
    <row r="348" spans="1:14" ht="30" customHeight="1">
      <c r="A348" s="1"/>
      <c r="B348" s="1"/>
      <c r="C348" s="1"/>
      <c r="D348" s="1"/>
      <c r="E348" s="1" t="s">
        <v>349</v>
      </c>
      <c r="F348" s="1"/>
      <c r="G348" s="1"/>
      <c r="H348" s="4">
        <v>0</v>
      </c>
      <c r="I348" s="5"/>
      <c r="J348" s="4">
        <v>0</v>
      </c>
      <c r="K348" s="5"/>
      <c r="L348" s="4">
        <f t="shared" si="60"/>
        <v>0</v>
      </c>
      <c r="M348" s="5"/>
      <c r="N348" s="6">
        <f t="shared" si="61"/>
        <v>0</v>
      </c>
    </row>
    <row r="349" spans="1:14" ht="15">
      <c r="A349" s="1"/>
      <c r="B349" s="1"/>
      <c r="C349" s="1"/>
      <c r="D349" s="1"/>
      <c r="E349" s="1" t="s">
        <v>350</v>
      </c>
      <c r="F349" s="1"/>
      <c r="G349" s="1"/>
      <c r="H349" s="4"/>
      <c r="I349" s="5"/>
      <c r="J349" s="4"/>
      <c r="K349" s="5"/>
      <c r="L349" s="4"/>
      <c r="M349" s="5"/>
      <c r="N349" s="6"/>
    </row>
    <row r="350" spans="1:14" ht="15">
      <c r="A350" s="1"/>
      <c r="B350" s="1"/>
      <c r="C350" s="1"/>
      <c r="D350" s="1"/>
      <c r="E350" s="1"/>
      <c r="F350" s="1" t="s">
        <v>351</v>
      </c>
      <c r="G350" s="1"/>
      <c r="H350" s="4">
        <v>0</v>
      </c>
      <c r="I350" s="5"/>
      <c r="J350" s="4">
        <v>0</v>
      </c>
      <c r="K350" s="5"/>
      <c r="L350" s="4">
        <f aca="true" t="shared" si="62" ref="L350:L359">ROUND((H350-J350),5)</f>
        <v>0</v>
      </c>
      <c r="M350" s="5"/>
      <c r="N350" s="6">
        <f aca="true" t="shared" si="63" ref="N350:N359">ROUND(IF(J350=0,IF(H350=0,0,1),H350/J350),5)</f>
        <v>0</v>
      </c>
    </row>
    <row r="351" spans="1:14" ht="15.75" thickBot="1">
      <c r="A351" s="1"/>
      <c r="B351" s="1"/>
      <c r="C351" s="1"/>
      <c r="D351" s="1"/>
      <c r="E351" s="1"/>
      <c r="F351" s="1" t="s">
        <v>352</v>
      </c>
      <c r="G351" s="1"/>
      <c r="H351" s="7">
        <v>0</v>
      </c>
      <c r="I351" s="5"/>
      <c r="J351" s="7">
        <v>0</v>
      </c>
      <c r="K351" s="5"/>
      <c r="L351" s="7">
        <f t="shared" si="62"/>
        <v>0</v>
      </c>
      <c r="M351" s="5"/>
      <c r="N351" s="8">
        <f t="shared" si="63"/>
        <v>0</v>
      </c>
    </row>
    <row r="352" spans="1:15" ht="15">
      <c r="A352" s="1"/>
      <c r="B352" s="1"/>
      <c r="C352" s="1"/>
      <c r="D352" s="1"/>
      <c r="E352" s="1" t="s">
        <v>353</v>
      </c>
      <c r="F352" s="1"/>
      <c r="G352" s="1"/>
      <c r="H352" s="4">
        <f>ROUND(SUM(H349:H351),5)</f>
        <v>0</v>
      </c>
      <c r="I352" s="5"/>
      <c r="J352" s="4">
        <f>ROUND(SUM(J349:J351),5)</f>
        <v>0</v>
      </c>
      <c r="K352" s="5"/>
      <c r="L352" s="4">
        <f t="shared" si="62"/>
        <v>0</v>
      </c>
      <c r="M352" s="5"/>
      <c r="N352" s="6">
        <f t="shared" si="63"/>
        <v>0</v>
      </c>
      <c r="O352" s="31">
        <f>SUM(O350:O351)</f>
        <v>0</v>
      </c>
    </row>
    <row r="353" spans="1:14" ht="30" customHeight="1">
      <c r="A353" s="1"/>
      <c r="B353" s="1"/>
      <c r="C353" s="1"/>
      <c r="D353" s="1"/>
      <c r="E353" s="1" t="s">
        <v>354</v>
      </c>
      <c r="F353" s="1"/>
      <c r="G353" s="1"/>
      <c r="H353" s="4">
        <v>0</v>
      </c>
      <c r="I353" s="5"/>
      <c r="J353" s="4">
        <v>0</v>
      </c>
      <c r="K353" s="5"/>
      <c r="L353" s="4">
        <f t="shared" si="62"/>
        <v>0</v>
      </c>
      <c r="M353" s="5"/>
      <c r="N353" s="6">
        <f t="shared" si="63"/>
        <v>0</v>
      </c>
    </row>
    <row r="354" spans="1:14" ht="15">
      <c r="A354" s="1"/>
      <c r="B354" s="1"/>
      <c r="C354" s="1"/>
      <c r="D354" s="1"/>
      <c r="E354" s="1" t="s">
        <v>355</v>
      </c>
      <c r="F354" s="1"/>
      <c r="G354" s="1"/>
      <c r="H354" s="4">
        <v>0</v>
      </c>
      <c r="I354" s="5"/>
      <c r="J354" s="4">
        <v>0</v>
      </c>
      <c r="K354" s="5"/>
      <c r="L354" s="4">
        <f t="shared" si="62"/>
        <v>0</v>
      </c>
      <c r="M354" s="5"/>
      <c r="N354" s="6">
        <f t="shared" si="63"/>
        <v>0</v>
      </c>
    </row>
    <row r="355" spans="1:14" ht="15">
      <c r="A355" s="1"/>
      <c r="B355" s="1"/>
      <c r="C355" s="1"/>
      <c r="D355" s="1"/>
      <c r="E355" s="1" t="s">
        <v>356</v>
      </c>
      <c r="F355" s="1"/>
      <c r="G355" s="1"/>
      <c r="H355" s="4">
        <v>0</v>
      </c>
      <c r="I355" s="5"/>
      <c r="J355" s="4">
        <v>0</v>
      </c>
      <c r="K355" s="5"/>
      <c r="L355" s="4">
        <f t="shared" si="62"/>
        <v>0</v>
      </c>
      <c r="M355" s="5"/>
      <c r="N355" s="6">
        <f t="shared" si="63"/>
        <v>0</v>
      </c>
    </row>
    <row r="356" spans="1:14" ht="15">
      <c r="A356" s="1"/>
      <c r="B356" s="1"/>
      <c r="C356" s="1"/>
      <c r="D356" s="1"/>
      <c r="E356" s="1" t="s">
        <v>357</v>
      </c>
      <c r="F356" s="1"/>
      <c r="G356" s="1"/>
      <c r="H356" s="4">
        <v>0</v>
      </c>
      <c r="I356" s="5"/>
      <c r="J356" s="4">
        <v>0</v>
      </c>
      <c r="K356" s="5"/>
      <c r="L356" s="4">
        <f t="shared" si="62"/>
        <v>0</v>
      </c>
      <c r="M356" s="5"/>
      <c r="N356" s="6">
        <f t="shared" si="63"/>
        <v>0</v>
      </c>
    </row>
    <row r="357" spans="1:14" ht="15.75" thickBot="1">
      <c r="A357" s="1"/>
      <c r="B357" s="1"/>
      <c r="C357" s="1"/>
      <c r="D357" s="1"/>
      <c r="E357" s="1" t="s">
        <v>358</v>
      </c>
      <c r="F357" s="1"/>
      <c r="G357" s="1"/>
      <c r="H357" s="9">
        <v>0</v>
      </c>
      <c r="I357" s="5"/>
      <c r="J357" s="9">
        <v>0</v>
      </c>
      <c r="K357" s="5"/>
      <c r="L357" s="9">
        <f t="shared" si="62"/>
        <v>0</v>
      </c>
      <c r="M357" s="5"/>
      <c r="N357" s="10">
        <f t="shared" si="63"/>
        <v>0</v>
      </c>
    </row>
    <row r="358" spans="1:15" ht="15.75" thickBot="1">
      <c r="A358" s="1"/>
      <c r="B358" s="1"/>
      <c r="C358" s="1"/>
      <c r="D358" s="1" t="s">
        <v>359</v>
      </c>
      <c r="E358" s="1"/>
      <c r="F358" s="1"/>
      <c r="G358" s="1"/>
      <c r="H358" s="11">
        <f>ROUND(SUM(H78:H79)+H88+H102+H109+H119+H130+H143+H156+H163+H172+H182+SUM(H199:H201)+H218+H230+H240+H250+H255+H266+H275+H282+SUM(H288:H289)+H299+H304+SUM(H310:H311)+SUM(H319:H320)+H327+H334+H341+SUM(H347:H348)+SUM(H352:H357),5)</f>
        <v>568736.86</v>
      </c>
      <c r="I358" s="5"/>
      <c r="J358" s="11">
        <f>ROUND(SUM(J78:J79)+J88+J102+J109+J119+J130+J143+J156+J163+J172+J182+SUM(J199:J201)+J218+J230+J240+J250+J255+J266+J275+J282+SUM(J288:J289)+J299+J304+SUM(J310:J311)+SUM(J319:J320)+J327+J334+J341+SUM(J347:J348)+SUM(J352:J357),5)</f>
        <v>549484.35</v>
      </c>
      <c r="K358" s="5"/>
      <c r="L358" s="11">
        <f t="shared" si="62"/>
        <v>19252.51</v>
      </c>
      <c r="M358" s="5"/>
      <c r="N358" s="12">
        <f t="shared" si="63"/>
        <v>1.03504</v>
      </c>
      <c r="O358" s="31">
        <f>O88+O102+O109+O119+O130+O143+O156+O163+O172+O182+O199+O218++O230+O240+O250+O255+O266+O275+O282+O288+O299+O304+O310+O319+O327+O334+O341++O347+O352</f>
        <v>520175.18</v>
      </c>
    </row>
    <row r="359" spans="1:15" ht="30" customHeight="1">
      <c r="A359" s="1"/>
      <c r="B359" s="1" t="s">
        <v>360</v>
      </c>
      <c r="C359" s="1"/>
      <c r="D359" s="1"/>
      <c r="E359" s="1"/>
      <c r="F359" s="1"/>
      <c r="G359" s="1"/>
      <c r="H359" s="4">
        <f>ROUND(H3+H77-H358,5)</f>
        <v>-81063.82</v>
      </c>
      <c r="I359" s="5"/>
      <c r="J359" s="4">
        <f>ROUND(J3+J77-J358,5)</f>
        <v>0</v>
      </c>
      <c r="K359" s="5"/>
      <c r="L359" s="4">
        <f t="shared" si="62"/>
        <v>-81063.82</v>
      </c>
      <c r="M359" s="5"/>
      <c r="N359" s="6">
        <f t="shared" si="63"/>
        <v>1</v>
      </c>
      <c r="O359" s="31">
        <f>O77-O358</f>
        <v>0</v>
      </c>
    </row>
    <row r="360" spans="1:14" ht="30" customHeight="1">
      <c r="A360" s="1"/>
      <c r="B360" s="1" t="s">
        <v>361</v>
      </c>
      <c r="C360" s="1"/>
      <c r="D360" s="1"/>
      <c r="E360" s="1"/>
      <c r="F360" s="1"/>
      <c r="G360" s="1"/>
      <c r="H360" s="4"/>
      <c r="I360" s="5"/>
      <c r="J360" s="4"/>
      <c r="K360" s="5"/>
      <c r="L360" s="4"/>
      <c r="M360" s="5"/>
      <c r="N360" s="6"/>
    </row>
    <row r="361" spans="1:14" ht="15">
      <c r="A361" s="1"/>
      <c r="B361" s="1"/>
      <c r="C361" s="1" t="s">
        <v>362</v>
      </c>
      <c r="D361" s="1"/>
      <c r="E361" s="1"/>
      <c r="F361" s="1"/>
      <c r="G361" s="1"/>
      <c r="H361" s="4"/>
      <c r="I361" s="5"/>
      <c r="J361" s="4"/>
      <c r="K361" s="5"/>
      <c r="L361" s="4"/>
      <c r="M361" s="5"/>
      <c r="N361" s="6"/>
    </row>
    <row r="362" spans="1:14" ht="15.75" thickBot="1">
      <c r="A362" s="1"/>
      <c r="B362" s="1"/>
      <c r="C362" s="1"/>
      <c r="D362" s="1" t="s">
        <v>363</v>
      </c>
      <c r="E362" s="1"/>
      <c r="F362" s="1"/>
      <c r="G362" s="1"/>
      <c r="H362" s="9">
        <v>0</v>
      </c>
      <c r="I362" s="5"/>
      <c r="J362" s="9">
        <v>0</v>
      </c>
      <c r="K362" s="5"/>
      <c r="L362" s="9">
        <f>ROUND((H362-J362),5)</f>
        <v>0</v>
      </c>
      <c r="M362" s="5"/>
      <c r="N362" s="10">
        <f>ROUND(IF(J362=0,IF(H362=0,0,1),H362/J362),5)</f>
        <v>0</v>
      </c>
    </row>
    <row r="363" spans="1:14" ht="15.75" thickBot="1">
      <c r="A363" s="1"/>
      <c r="B363" s="1"/>
      <c r="C363" s="1" t="s">
        <v>364</v>
      </c>
      <c r="D363" s="1"/>
      <c r="E363" s="1"/>
      <c r="F363" s="1"/>
      <c r="G363" s="1"/>
      <c r="H363" s="13">
        <f>ROUND(SUM(H361:H362),5)</f>
        <v>0</v>
      </c>
      <c r="I363" s="5"/>
      <c r="J363" s="13">
        <f>ROUND(SUM(J361:J362),5)</f>
        <v>0</v>
      </c>
      <c r="K363" s="5"/>
      <c r="L363" s="13">
        <f>ROUND((H363-J363),5)</f>
        <v>0</v>
      </c>
      <c r="M363" s="5"/>
      <c r="N363" s="14">
        <f>ROUND(IF(J363=0,IF(H363=0,0,1),H363/J363),5)</f>
        <v>0</v>
      </c>
    </row>
    <row r="364" spans="1:14" ht="30" customHeight="1" thickBot="1">
      <c r="A364" s="1"/>
      <c r="B364" s="1" t="s">
        <v>365</v>
      </c>
      <c r="C364" s="1"/>
      <c r="D364" s="1"/>
      <c r="E364" s="1"/>
      <c r="F364" s="1"/>
      <c r="G364" s="1"/>
      <c r="H364" s="13">
        <f>ROUND(H360+H363,5)</f>
        <v>0</v>
      </c>
      <c r="I364" s="5"/>
      <c r="J364" s="13">
        <f>ROUND(J360+J363,5)</f>
        <v>0</v>
      </c>
      <c r="K364" s="5"/>
      <c r="L364" s="13">
        <f>ROUND((H364-J364),5)</f>
        <v>0</v>
      </c>
      <c r="M364" s="5"/>
      <c r="N364" s="14">
        <f>ROUND(IF(J364=0,IF(H364=0,0,1),H364/J364),5)</f>
        <v>0</v>
      </c>
    </row>
    <row r="365" spans="1:16" s="17" customFormat="1" ht="30" customHeight="1" thickBot="1">
      <c r="A365" s="1" t="s">
        <v>366</v>
      </c>
      <c r="B365" s="1"/>
      <c r="C365" s="1"/>
      <c r="D365" s="1"/>
      <c r="E365" s="1"/>
      <c r="F365" s="1"/>
      <c r="G365" s="1"/>
      <c r="H365" s="15">
        <f>ROUND(H359+H364,5)</f>
        <v>-81063.82</v>
      </c>
      <c r="I365" s="1"/>
      <c r="J365" s="15">
        <f>ROUND(J359+J364,5)</f>
        <v>0</v>
      </c>
      <c r="K365" s="1"/>
      <c r="L365" s="15">
        <f>ROUND((H365-J365),5)</f>
        <v>-81063.82</v>
      </c>
      <c r="M365" s="1"/>
      <c r="N365" s="16">
        <f>ROUND(IF(J365=0,IF(H365=0,0,1),H365/J365),5)</f>
        <v>1</v>
      </c>
      <c r="O365" s="33"/>
      <c r="P365" s="30"/>
    </row>
    <row r="366" ht="15.75" thickTop="1"/>
  </sheetData>
  <printOptions/>
  <pageMargins left="0.25" right="0.25" top="0.75" bottom="0.75" header="0.3" footer="0.3"/>
  <pageSetup fitToHeight="0" fitToWidth="0" horizontalDpi="600" verticalDpi="600" orientation="landscape" r:id="rId6"/>
  <headerFooter>
    <oddHeader>&amp;L&amp;"Arial,Bold"&amp;8 11:07 AM
&amp;"Arial,Bold"&amp;8 03/26/15
&amp;"Arial,Bold"&amp;8 Cash Basis&amp;C&amp;"Arial,Bold"&amp;12 Groom Creek Fire District
&amp;"Arial,Bold"&amp;14 Profit &amp;&amp; Loss Budget vs. Actual - Total
&amp;"Arial,Bold"&amp;10 July 1, 2014 through March 26, 2015</oddHeader>
    <oddFooter>&amp;R&amp;"Arial,Bold"&amp;8 Page &amp;P of &amp;N</oddFooter>
  </headerFooter>
  <legacyDrawing r:id="rId5"/>
  <controls>
    <control shapeId="1026" r:id="rId1" name="HEADER"/>
    <control shapeId="1025" r:id="rId2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</dc:creator>
  <cp:keywords/>
  <dc:description/>
  <cp:lastModifiedBy>Todd</cp:lastModifiedBy>
  <cp:lastPrinted>2015-04-22T21:24:15Z</cp:lastPrinted>
  <dcterms:created xsi:type="dcterms:W3CDTF">2015-03-26T18:07:35Z</dcterms:created>
  <dcterms:modified xsi:type="dcterms:W3CDTF">2015-04-22T21:55:22Z</dcterms:modified>
  <cp:category/>
  <cp:version/>
  <cp:contentType/>
  <cp:contentStatus/>
</cp:coreProperties>
</file>